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hryn\Downloads\"/>
    </mc:Choice>
  </mc:AlternateContent>
  <xr:revisionPtr revIDLastSave="0" documentId="8_{C029E67A-47F0-4F5C-85D1-2969259E5018}" xr6:coauthVersionLast="47" xr6:coauthVersionMax="47" xr10:uidLastSave="{00000000-0000-0000-0000-000000000000}"/>
  <bookViews>
    <workbookView xWindow="-108" yWindow="-108" windowWidth="23256" windowHeight="12576" activeTab="5" xr2:uid="{06235CC2-F888-2B48-A291-2474DF555B29}"/>
  </bookViews>
  <sheets>
    <sheet name="10cm height" sheetId="6" r:id="rId1"/>
    <sheet name="15cm height " sheetId="22" r:id="rId2"/>
    <sheet name="20cm height  " sheetId="23" r:id="rId3"/>
    <sheet name="10 wt% " sheetId="25" r:id="rId4"/>
    <sheet name="15 wt% " sheetId="26" r:id="rId5"/>
    <sheet name="20 wt% " sheetId="27" r:id="rId6"/>
  </sheets>
  <definedNames>
    <definedName name="solver_adj" localSheetId="3" hidden="1">'10 wt% '!$V$31:$V$32</definedName>
    <definedName name="solver_adj" localSheetId="0" hidden="1">'10cm height'!$V$31:$V$32</definedName>
    <definedName name="solver_adj" localSheetId="4" hidden="1">'15 wt% '!$V$31:$V$32</definedName>
    <definedName name="solver_adj" localSheetId="1" hidden="1">'15cm height '!$V$31:$V$32</definedName>
    <definedName name="solver_adj" localSheetId="5" hidden="1">'20 wt% '!$V$31:$V$32</definedName>
    <definedName name="solver_adj" localSheetId="2" hidden="1">'20cm height  '!$V$31:$V$32</definedName>
    <definedName name="solver_cvg" localSheetId="3" hidden="1">0.0001</definedName>
    <definedName name="solver_cvg" localSheetId="0" hidden="1">0.0001</definedName>
    <definedName name="solver_cvg" localSheetId="4" hidden="1">0.0001</definedName>
    <definedName name="solver_cvg" localSheetId="1" hidden="1">0.0001</definedName>
    <definedName name="solver_cvg" localSheetId="5" hidden="1">0.0001</definedName>
    <definedName name="solver_cvg" localSheetId="2" hidden="1">0.0001</definedName>
    <definedName name="solver_drv" localSheetId="3" hidden="1">1</definedName>
    <definedName name="solver_drv" localSheetId="0" hidden="1">1</definedName>
    <definedName name="solver_drv" localSheetId="4" hidden="1">1</definedName>
    <definedName name="solver_drv" localSheetId="1" hidden="1">1</definedName>
    <definedName name="solver_drv" localSheetId="5" hidden="1">1</definedName>
    <definedName name="solver_drv" localSheetId="2" hidden="1">1</definedName>
    <definedName name="solver_eng" localSheetId="3" hidden="1">1</definedName>
    <definedName name="solver_eng" localSheetId="0" hidden="1">1</definedName>
    <definedName name="solver_eng" localSheetId="4" hidden="1">1</definedName>
    <definedName name="solver_eng" localSheetId="1" hidden="1">1</definedName>
    <definedName name="solver_eng" localSheetId="5" hidden="1">1</definedName>
    <definedName name="solver_eng" localSheetId="2" hidden="1">1</definedName>
    <definedName name="solver_itr" localSheetId="3" hidden="1">2147483647</definedName>
    <definedName name="solver_itr" localSheetId="0" hidden="1">2147483647</definedName>
    <definedName name="solver_itr" localSheetId="4" hidden="1">2147483647</definedName>
    <definedName name="solver_itr" localSheetId="1" hidden="1">2147483647</definedName>
    <definedName name="solver_itr" localSheetId="5" hidden="1">2147483647</definedName>
    <definedName name="solver_itr" localSheetId="2" hidden="1">2147483647</definedName>
    <definedName name="solver_lhs1" localSheetId="3" hidden="1">'10 wt% '!$V$31</definedName>
    <definedName name="solver_lhs1" localSheetId="0" hidden="1">'10cm height'!$V$31</definedName>
    <definedName name="solver_lhs1" localSheetId="4" hidden="1">'15 wt% '!$V$31</definedName>
    <definedName name="solver_lhs1" localSheetId="1" hidden="1">'15cm height '!$V$31</definedName>
    <definedName name="solver_lhs1" localSheetId="5" hidden="1">'20 wt% '!$V$31</definedName>
    <definedName name="solver_lhs1" localSheetId="2" hidden="1">'20cm height  '!$V$31</definedName>
    <definedName name="solver_lhs2" localSheetId="3" hidden="1">'10 wt% '!$V$32</definedName>
    <definedName name="solver_lhs2" localSheetId="0" hidden="1">'10cm height'!$V$32</definedName>
    <definedName name="solver_lhs2" localSheetId="4" hidden="1">'15 wt% '!$V$32</definedName>
    <definedName name="solver_lhs2" localSheetId="1" hidden="1">'15cm height '!$V$32</definedName>
    <definedName name="solver_lhs2" localSheetId="5" hidden="1">'20 wt% '!$V$32</definedName>
    <definedName name="solver_lhs2" localSheetId="2" hidden="1">'20cm height  '!$V$32</definedName>
    <definedName name="solver_lhs3" localSheetId="3" hidden="1">'10 wt% '!$V$35</definedName>
    <definedName name="solver_lhs3" localSheetId="0" hidden="1">'10cm height'!$V$35</definedName>
    <definedName name="solver_lhs3" localSheetId="4" hidden="1">'15 wt% '!$V$35</definedName>
    <definedName name="solver_lhs3" localSheetId="1" hidden="1">'15cm height '!$V$35</definedName>
    <definedName name="solver_lhs3" localSheetId="5" hidden="1">'20 wt% '!$V$35</definedName>
    <definedName name="solver_lhs3" localSheetId="2" hidden="1">'20cm height  '!$V$35</definedName>
    <definedName name="solver_lin" localSheetId="3" hidden="1">2</definedName>
    <definedName name="solver_lin" localSheetId="0" hidden="1">2</definedName>
    <definedName name="solver_lin" localSheetId="4" hidden="1">2</definedName>
    <definedName name="solver_lin" localSheetId="1" hidden="1">2</definedName>
    <definedName name="solver_lin" localSheetId="5" hidden="1">2</definedName>
    <definedName name="solver_lin" localSheetId="2" hidden="1">2</definedName>
    <definedName name="solver_mip" localSheetId="3" hidden="1">2147483647</definedName>
    <definedName name="solver_mip" localSheetId="0" hidden="1">2147483647</definedName>
    <definedName name="solver_mip" localSheetId="4" hidden="1">2147483647</definedName>
    <definedName name="solver_mip" localSheetId="1" hidden="1">2147483647</definedName>
    <definedName name="solver_mip" localSheetId="5" hidden="1">2147483647</definedName>
    <definedName name="solver_mip" localSheetId="2" hidden="1">2147483647</definedName>
    <definedName name="solver_mni" localSheetId="3" hidden="1">30</definedName>
    <definedName name="solver_mni" localSheetId="0" hidden="1">30</definedName>
    <definedName name="solver_mni" localSheetId="4" hidden="1">30</definedName>
    <definedName name="solver_mni" localSheetId="1" hidden="1">30</definedName>
    <definedName name="solver_mni" localSheetId="5" hidden="1">30</definedName>
    <definedName name="solver_mni" localSheetId="2" hidden="1">30</definedName>
    <definedName name="solver_mrt" localSheetId="3" hidden="1">0.075</definedName>
    <definedName name="solver_mrt" localSheetId="0" hidden="1">0.075</definedName>
    <definedName name="solver_mrt" localSheetId="4" hidden="1">0.075</definedName>
    <definedName name="solver_mrt" localSheetId="1" hidden="1">0.075</definedName>
    <definedName name="solver_mrt" localSheetId="5" hidden="1">0.075</definedName>
    <definedName name="solver_mrt" localSheetId="2" hidden="1">0.075</definedName>
    <definedName name="solver_msl" localSheetId="3" hidden="1">2</definedName>
    <definedName name="solver_msl" localSheetId="0" hidden="1">2</definedName>
    <definedName name="solver_msl" localSheetId="4" hidden="1">2</definedName>
    <definedName name="solver_msl" localSheetId="1" hidden="1">2</definedName>
    <definedName name="solver_msl" localSheetId="5" hidden="1">2</definedName>
    <definedName name="solver_msl" localSheetId="2" hidden="1">2</definedName>
    <definedName name="solver_neg" localSheetId="3" hidden="1">1</definedName>
    <definedName name="solver_neg" localSheetId="0" hidden="1">1</definedName>
    <definedName name="solver_neg" localSheetId="4" hidden="1">1</definedName>
    <definedName name="solver_neg" localSheetId="1" hidden="1">1</definedName>
    <definedName name="solver_neg" localSheetId="5" hidden="1">1</definedName>
    <definedName name="solver_neg" localSheetId="2" hidden="1">1</definedName>
    <definedName name="solver_nod" localSheetId="3" hidden="1">2147483647</definedName>
    <definedName name="solver_nod" localSheetId="0" hidden="1">2147483647</definedName>
    <definedName name="solver_nod" localSheetId="4" hidden="1">2147483647</definedName>
    <definedName name="solver_nod" localSheetId="1" hidden="1">2147483647</definedName>
    <definedName name="solver_nod" localSheetId="5" hidden="1">2147483647</definedName>
    <definedName name="solver_nod" localSheetId="2" hidden="1">2147483647</definedName>
    <definedName name="solver_num" localSheetId="3" hidden="1">2</definedName>
    <definedName name="solver_num" localSheetId="0" hidden="1">2</definedName>
    <definedName name="solver_num" localSheetId="4" hidden="1">2</definedName>
    <definedName name="solver_num" localSheetId="1" hidden="1">2</definedName>
    <definedName name="solver_num" localSheetId="5" hidden="1">2</definedName>
    <definedName name="solver_num" localSheetId="2" hidden="1">2</definedName>
    <definedName name="solver_opt" localSheetId="3" hidden="1">'10 wt% '!$S$66</definedName>
    <definedName name="solver_opt" localSheetId="0" hidden="1">'10cm height'!$S$37</definedName>
    <definedName name="solver_opt" localSheetId="4" hidden="1">'15 wt% '!$S$61</definedName>
    <definedName name="solver_opt" localSheetId="1" hidden="1">'15cm height '!$S$46</definedName>
    <definedName name="solver_opt" localSheetId="5" hidden="1">'20 wt% '!$S$71</definedName>
    <definedName name="solver_opt" localSheetId="2" hidden="1">'20cm height  '!$S$37</definedName>
    <definedName name="solver_pre" localSheetId="3" hidden="1">0.000001</definedName>
    <definedName name="solver_pre" localSheetId="0" hidden="1">0.000001</definedName>
    <definedName name="solver_pre" localSheetId="4" hidden="1">0.000001</definedName>
    <definedName name="solver_pre" localSheetId="1" hidden="1">0.000001</definedName>
    <definedName name="solver_pre" localSheetId="5" hidden="1">0.000001</definedName>
    <definedName name="solver_pre" localSheetId="2" hidden="1">0.000001</definedName>
    <definedName name="solver_rbv" localSheetId="3" hidden="1">1</definedName>
    <definedName name="solver_rbv" localSheetId="0" hidden="1">1</definedName>
    <definedName name="solver_rbv" localSheetId="4" hidden="1">1</definedName>
    <definedName name="solver_rbv" localSheetId="1" hidden="1">1</definedName>
    <definedName name="solver_rbv" localSheetId="5" hidden="1">1</definedName>
    <definedName name="solver_rbv" localSheetId="2" hidden="1">1</definedName>
    <definedName name="solver_rel1" localSheetId="3" hidden="1">3</definedName>
    <definedName name="solver_rel1" localSheetId="0" hidden="1">3</definedName>
    <definedName name="solver_rel1" localSheetId="4" hidden="1">3</definedName>
    <definedName name="solver_rel1" localSheetId="1" hidden="1">3</definedName>
    <definedName name="solver_rel1" localSheetId="5" hidden="1">3</definedName>
    <definedName name="solver_rel1" localSheetId="2" hidden="1">3</definedName>
    <definedName name="solver_rel2" localSheetId="3" hidden="1">3</definedName>
    <definedName name="solver_rel2" localSheetId="0" hidden="1">3</definedName>
    <definedName name="solver_rel2" localSheetId="4" hidden="1">3</definedName>
    <definedName name="solver_rel2" localSheetId="1" hidden="1">3</definedName>
    <definedName name="solver_rel2" localSheetId="5" hidden="1">3</definedName>
    <definedName name="solver_rel2" localSheetId="2" hidden="1">3</definedName>
    <definedName name="solver_rel3" localSheetId="3" hidden="1">3</definedName>
    <definedName name="solver_rel3" localSheetId="0" hidden="1">3</definedName>
    <definedName name="solver_rel3" localSheetId="4" hidden="1">3</definedName>
    <definedName name="solver_rel3" localSheetId="1" hidden="1">3</definedName>
    <definedName name="solver_rel3" localSheetId="5" hidden="1">3</definedName>
    <definedName name="solver_rel3" localSheetId="2" hidden="1">3</definedName>
    <definedName name="solver_rhs1" localSheetId="3" hidden="1">0</definedName>
    <definedName name="solver_rhs1" localSheetId="0" hidden="1">0</definedName>
    <definedName name="solver_rhs1" localSheetId="4" hidden="1">0</definedName>
    <definedName name="solver_rhs1" localSheetId="1" hidden="1">0</definedName>
    <definedName name="solver_rhs1" localSheetId="5" hidden="1">0</definedName>
    <definedName name="solver_rhs1" localSheetId="2" hidden="1">0</definedName>
    <definedName name="solver_rhs2" localSheetId="3" hidden="1">0</definedName>
    <definedName name="solver_rhs2" localSheetId="0" hidden="1">0</definedName>
    <definedName name="solver_rhs2" localSheetId="4" hidden="1">0</definedName>
    <definedName name="solver_rhs2" localSheetId="1" hidden="1">0</definedName>
    <definedName name="solver_rhs2" localSheetId="5" hidden="1">0</definedName>
    <definedName name="solver_rhs2" localSheetId="2" hidden="1">0</definedName>
    <definedName name="solver_rhs3" localSheetId="3" hidden="1">0</definedName>
    <definedName name="solver_rhs3" localSheetId="0" hidden="1">0</definedName>
    <definedName name="solver_rhs3" localSheetId="4" hidden="1">0</definedName>
    <definedName name="solver_rhs3" localSheetId="1" hidden="1">0</definedName>
    <definedName name="solver_rhs3" localSheetId="5" hidden="1">0</definedName>
    <definedName name="solver_rhs3" localSheetId="2" hidden="1">0</definedName>
    <definedName name="solver_rlx" localSheetId="3" hidden="1">2</definedName>
    <definedName name="solver_rlx" localSheetId="0" hidden="1">2</definedName>
    <definedName name="solver_rlx" localSheetId="4" hidden="1">2</definedName>
    <definedName name="solver_rlx" localSheetId="1" hidden="1">2</definedName>
    <definedName name="solver_rlx" localSheetId="5" hidden="1">2</definedName>
    <definedName name="solver_rlx" localSheetId="2" hidden="1">2</definedName>
    <definedName name="solver_rsd" localSheetId="3" hidden="1">0</definedName>
    <definedName name="solver_rsd" localSheetId="0" hidden="1">0</definedName>
    <definedName name="solver_rsd" localSheetId="4" hidden="1">0</definedName>
    <definedName name="solver_rsd" localSheetId="1" hidden="1">0</definedName>
    <definedName name="solver_rsd" localSheetId="5" hidden="1">0</definedName>
    <definedName name="solver_rsd" localSheetId="2" hidden="1">0</definedName>
    <definedName name="solver_scl" localSheetId="3" hidden="1">1</definedName>
    <definedName name="solver_scl" localSheetId="0" hidden="1">1</definedName>
    <definedName name="solver_scl" localSheetId="4" hidden="1">1</definedName>
    <definedName name="solver_scl" localSheetId="1" hidden="1">1</definedName>
    <definedName name="solver_scl" localSheetId="5" hidden="1">1</definedName>
    <definedName name="solver_scl" localSheetId="2" hidden="1">1</definedName>
    <definedName name="solver_sho" localSheetId="3" hidden="1">2</definedName>
    <definedName name="solver_sho" localSheetId="0" hidden="1">2</definedName>
    <definedName name="solver_sho" localSheetId="4" hidden="1">2</definedName>
    <definedName name="solver_sho" localSheetId="1" hidden="1">2</definedName>
    <definedName name="solver_sho" localSheetId="5" hidden="1">2</definedName>
    <definedName name="solver_sho" localSheetId="2" hidden="1">2</definedName>
    <definedName name="solver_ssz" localSheetId="3" hidden="1">100</definedName>
    <definedName name="solver_ssz" localSheetId="0" hidden="1">100</definedName>
    <definedName name="solver_ssz" localSheetId="4" hidden="1">100</definedName>
    <definedName name="solver_ssz" localSheetId="1" hidden="1">100</definedName>
    <definedName name="solver_ssz" localSheetId="5" hidden="1">100</definedName>
    <definedName name="solver_ssz" localSheetId="2" hidden="1">100</definedName>
    <definedName name="solver_tim" localSheetId="3" hidden="1">2147483647</definedName>
    <definedName name="solver_tim" localSheetId="0" hidden="1">2147483647</definedName>
    <definedName name="solver_tim" localSheetId="4" hidden="1">2147483647</definedName>
    <definedName name="solver_tim" localSheetId="1" hidden="1">2147483647</definedName>
    <definedName name="solver_tim" localSheetId="5" hidden="1">2147483647</definedName>
    <definedName name="solver_tim" localSheetId="2" hidden="1">2147483647</definedName>
    <definedName name="solver_tol" localSheetId="3" hidden="1">0.01</definedName>
    <definedName name="solver_tol" localSheetId="0" hidden="1">0.01</definedName>
    <definedName name="solver_tol" localSheetId="4" hidden="1">0.01</definedName>
    <definedName name="solver_tol" localSheetId="1" hidden="1">0.01</definedName>
    <definedName name="solver_tol" localSheetId="5" hidden="1">0.01</definedName>
    <definedName name="solver_tol" localSheetId="2" hidden="1">0.01</definedName>
    <definedName name="solver_typ" localSheetId="3" hidden="1">2</definedName>
    <definedName name="solver_typ" localSheetId="0" hidden="1">2</definedName>
    <definedName name="solver_typ" localSheetId="4" hidden="1">2</definedName>
    <definedName name="solver_typ" localSheetId="1" hidden="1">2</definedName>
    <definedName name="solver_typ" localSheetId="5" hidden="1">2</definedName>
    <definedName name="solver_typ" localSheetId="2" hidden="1">2</definedName>
    <definedName name="solver_val" localSheetId="3" hidden="1">0</definedName>
    <definedName name="solver_val" localSheetId="0" hidden="1">0</definedName>
    <definedName name="solver_val" localSheetId="4" hidden="1">0</definedName>
    <definedName name="solver_val" localSheetId="1" hidden="1">0</definedName>
    <definedName name="solver_val" localSheetId="5" hidden="1">0</definedName>
    <definedName name="solver_val" localSheetId="2" hidden="1">0</definedName>
    <definedName name="solver_ver" localSheetId="3" hidden="1">2</definedName>
    <definedName name="solver_ver" localSheetId="0" hidden="1">2</definedName>
    <definedName name="solver_ver" localSheetId="4" hidden="1">2</definedName>
    <definedName name="solver_ver" localSheetId="1" hidden="1">2</definedName>
    <definedName name="solver_ver" localSheetId="5" hidden="1">2</definedName>
    <definedName name="solver_ver" localSheetId="2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" i="6" l="1"/>
  <c r="V35" i="27"/>
  <c r="V35" i="26"/>
  <c r="V35" i="25"/>
  <c r="V35" i="6"/>
  <c r="K4" i="26" l="1"/>
  <c r="K3" i="26"/>
  <c r="V35" i="23"/>
  <c r="V35" i="22"/>
  <c r="K3" i="27"/>
  <c r="AF39" i="6"/>
  <c r="AF38" i="6"/>
  <c r="D3" i="23"/>
  <c r="D3" i="22"/>
  <c r="D3" i="6"/>
  <c r="AF39" i="23"/>
  <c r="N4" i="22"/>
  <c r="N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6" i="22"/>
  <c r="G117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105" i="22"/>
  <c r="C106" i="22"/>
  <c r="C107" i="22"/>
  <c r="C108" i="22"/>
  <c r="C109" i="22"/>
  <c r="C110" i="22"/>
  <c r="C111" i="22"/>
  <c r="C112" i="22"/>
  <c r="C113" i="22"/>
  <c r="C114" i="22"/>
  <c r="C115" i="22"/>
  <c r="C116" i="22"/>
  <c r="C117" i="22"/>
  <c r="D3" i="25"/>
  <c r="D3" i="26"/>
  <c r="D3" i="27"/>
  <c r="C117" i="27"/>
  <c r="C116" i="27"/>
  <c r="C115" i="27"/>
  <c r="C114" i="27"/>
  <c r="E114" i="27" s="1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E73" i="27" s="1"/>
  <c r="C72" i="27"/>
  <c r="C71" i="27"/>
  <c r="E71" i="27" s="1"/>
  <c r="C70" i="27"/>
  <c r="C69" i="27"/>
  <c r="C68" i="27"/>
  <c r="C67" i="27"/>
  <c r="C66" i="27"/>
  <c r="C65" i="27"/>
  <c r="C64" i="27"/>
  <c r="C63" i="27"/>
  <c r="E63" i="27" s="1"/>
  <c r="C62" i="27"/>
  <c r="C61" i="27"/>
  <c r="C60" i="27"/>
  <c r="C59" i="27"/>
  <c r="E59" i="27" s="1"/>
  <c r="C58" i="27"/>
  <c r="C57" i="27"/>
  <c r="C56" i="27"/>
  <c r="C55" i="27"/>
  <c r="E55" i="27" s="1"/>
  <c r="C54" i="27"/>
  <c r="C53" i="27"/>
  <c r="C52" i="27"/>
  <c r="C51" i="27"/>
  <c r="C50" i="27"/>
  <c r="C49" i="27"/>
  <c r="C48" i="27"/>
  <c r="C47" i="27"/>
  <c r="C46" i="27"/>
  <c r="C45" i="27"/>
  <c r="C44" i="27"/>
  <c r="C43" i="27"/>
  <c r="E43" i="27" s="1"/>
  <c r="C42" i="27"/>
  <c r="C41" i="27"/>
  <c r="C40" i="27"/>
  <c r="C39" i="27"/>
  <c r="E39" i="27" s="1"/>
  <c r="C38" i="27"/>
  <c r="C37" i="27"/>
  <c r="C36" i="27"/>
  <c r="C35" i="27"/>
  <c r="C34" i="27"/>
  <c r="C33" i="27"/>
  <c r="C32" i="27"/>
  <c r="C31" i="27"/>
  <c r="E31" i="27" s="1"/>
  <c r="C30" i="27"/>
  <c r="C29" i="27"/>
  <c r="C28" i="27"/>
  <c r="C27" i="27"/>
  <c r="C26" i="27"/>
  <c r="C25" i="27"/>
  <c r="C24" i="27"/>
  <c r="C23" i="27"/>
  <c r="C22" i="27"/>
  <c r="C21" i="27"/>
  <c r="C20" i="27"/>
  <c r="C19" i="27"/>
  <c r="E19" i="27" s="1"/>
  <c r="C18" i="27"/>
  <c r="E18" i="27" s="1"/>
  <c r="C17" i="27"/>
  <c r="C16" i="27"/>
  <c r="C15" i="27"/>
  <c r="C14" i="27"/>
  <c r="C13" i="27"/>
  <c r="C12" i="27"/>
  <c r="C11" i="27"/>
  <c r="E11" i="27" s="1"/>
  <c r="C10" i="27"/>
  <c r="E10" i="27" s="1"/>
  <c r="C9" i="27"/>
  <c r="C8" i="27"/>
  <c r="C7" i="27"/>
  <c r="E7" i="27" s="1"/>
  <c r="C6" i="27"/>
  <c r="C5" i="27"/>
  <c r="C4" i="27"/>
  <c r="C3" i="27"/>
  <c r="N3" i="27"/>
  <c r="AF38" i="27"/>
  <c r="AF33" i="27"/>
  <c r="AF35" i="27" s="1"/>
  <c r="AF39" i="27" s="1"/>
  <c r="V33" i="27" s="1"/>
  <c r="O3" i="27" s="1"/>
  <c r="G117" i="27"/>
  <c r="H117" i="27" s="1"/>
  <c r="E117" i="27"/>
  <c r="G116" i="27"/>
  <c r="G115" i="27"/>
  <c r="H115" i="27" s="1"/>
  <c r="I115" i="27" s="1"/>
  <c r="E115" i="27"/>
  <c r="G114" i="27"/>
  <c r="G113" i="27"/>
  <c r="H113" i="27" s="1"/>
  <c r="G112" i="27"/>
  <c r="H112" i="27" s="1"/>
  <c r="E112" i="27"/>
  <c r="G111" i="27"/>
  <c r="H111" i="27" s="1"/>
  <c r="I111" i="27" s="1"/>
  <c r="E111" i="27"/>
  <c r="G110" i="27"/>
  <c r="E110" i="27"/>
  <c r="G109" i="27"/>
  <c r="H109" i="27" s="1"/>
  <c r="G108" i="27"/>
  <c r="H108" i="27" s="1"/>
  <c r="E108" i="27"/>
  <c r="N107" i="27"/>
  <c r="G107" i="27"/>
  <c r="H107" i="27" s="1"/>
  <c r="I107" i="27" s="1"/>
  <c r="E107" i="27"/>
  <c r="G106" i="27"/>
  <c r="E106" i="27"/>
  <c r="N105" i="27"/>
  <c r="G105" i="27"/>
  <c r="H105" i="27" s="1"/>
  <c r="G104" i="27"/>
  <c r="H104" i="27" s="1"/>
  <c r="E104" i="27"/>
  <c r="G103" i="27"/>
  <c r="H103" i="27" s="1"/>
  <c r="I103" i="27" s="1"/>
  <c r="E103" i="27"/>
  <c r="G102" i="27"/>
  <c r="E102" i="27"/>
  <c r="G101" i="27"/>
  <c r="H101" i="27" s="1"/>
  <c r="G100" i="27"/>
  <c r="H100" i="27" s="1"/>
  <c r="E100" i="27"/>
  <c r="N99" i="27"/>
  <c r="G99" i="27"/>
  <c r="H99" i="27" s="1"/>
  <c r="I99" i="27" s="1"/>
  <c r="E99" i="27"/>
  <c r="G98" i="27"/>
  <c r="E98" i="27"/>
  <c r="G97" i="27"/>
  <c r="H97" i="27" s="1"/>
  <c r="G96" i="27"/>
  <c r="H96" i="27" s="1"/>
  <c r="E96" i="27"/>
  <c r="N95" i="27"/>
  <c r="G95" i="27"/>
  <c r="H95" i="27" s="1"/>
  <c r="I95" i="27" s="1"/>
  <c r="E95" i="27"/>
  <c r="G94" i="27"/>
  <c r="E94" i="27"/>
  <c r="G93" i="27"/>
  <c r="H93" i="27" s="1"/>
  <c r="G92" i="27"/>
  <c r="H92" i="27" s="1"/>
  <c r="E92" i="27"/>
  <c r="N91" i="27"/>
  <c r="G91" i="27"/>
  <c r="H91" i="27" s="1"/>
  <c r="I91" i="27" s="1"/>
  <c r="E91" i="27"/>
  <c r="G90" i="27"/>
  <c r="N90" i="27" s="1"/>
  <c r="E90" i="27"/>
  <c r="G89" i="27"/>
  <c r="H89" i="27" s="1"/>
  <c r="I89" i="27" s="1"/>
  <c r="E89" i="27"/>
  <c r="G88" i="27"/>
  <c r="E88" i="27"/>
  <c r="G87" i="27"/>
  <c r="H87" i="27" s="1"/>
  <c r="I87" i="27" s="1"/>
  <c r="E87" i="27"/>
  <c r="G86" i="27"/>
  <c r="H86" i="27" s="1"/>
  <c r="I86" i="27" s="1"/>
  <c r="E86" i="27"/>
  <c r="G85" i="27"/>
  <c r="H85" i="27" s="1"/>
  <c r="E85" i="27"/>
  <c r="G84" i="27"/>
  <c r="N84" i="27" s="1"/>
  <c r="E84" i="27"/>
  <c r="G83" i="27"/>
  <c r="H83" i="27" s="1"/>
  <c r="I83" i="27" s="1"/>
  <c r="E83" i="27"/>
  <c r="G82" i="27"/>
  <c r="H82" i="27" s="1"/>
  <c r="I82" i="27" s="1"/>
  <c r="E82" i="27"/>
  <c r="G81" i="27"/>
  <c r="H81" i="27" s="1"/>
  <c r="E81" i="27"/>
  <c r="G80" i="27"/>
  <c r="H80" i="27" s="1"/>
  <c r="E80" i="27"/>
  <c r="G79" i="27"/>
  <c r="H79" i="27" s="1"/>
  <c r="E79" i="27"/>
  <c r="G78" i="27"/>
  <c r="N78" i="27" s="1"/>
  <c r="E78" i="27"/>
  <c r="G77" i="27"/>
  <c r="H77" i="27" s="1"/>
  <c r="G76" i="27"/>
  <c r="H76" i="27" s="1"/>
  <c r="E76" i="27"/>
  <c r="N75" i="27"/>
  <c r="G75" i="27"/>
  <c r="H75" i="27" s="1"/>
  <c r="E75" i="27"/>
  <c r="G74" i="27"/>
  <c r="H74" i="27" s="1"/>
  <c r="I74" i="27" s="1"/>
  <c r="G73" i="27"/>
  <c r="H73" i="27" s="1"/>
  <c r="G72" i="27"/>
  <c r="H72" i="27" s="1"/>
  <c r="I72" i="27" s="1"/>
  <c r="E72" i="27"/>
  <c r="G71" i="27"/>
  <c r="N70" i="27"/>
  <c r="G70" i="27"/>
  <c r="H70" i="27" s="1"/>
  <c r="I70" i="27" s="1"/>
  <c r="E70" i="27"/>
  <c r="G69" i="27"/>
  <c r="E69" i="27"/>
  <c r="G68" i="27"/>
  <c r="N68" i="27" s="1"/>
  <c r="E68" i="27"/>
  <c r="G67" i="27"/>
  <c r="H67" i="27" s="1"/>
  <c r="I67" i="27" s="1"/>
  <c r="E67" i="27"/>
  <c r="G66" i="27"/>
  <c r="N66" i="27" s="1"/>
  <c r="E66" i="27"/>
  <c r="G65" i="27"/>
  <c r="E65" i="27"/>
  <c r="G64" i="27"/>
  <c r="N64" i="27" s="1"/>
  <c r="G63" i="27"/>
  <c r="G62" i="27"/>
  <c r="N62" i="27" s="1"/>
  <c r="G61" i="27"/>
  <c r="H61" i="27" s="1"/>
  <c r="I61" i="27" s="1"/>
  <c r="E61" i="27"/>
  <c r="G60" i="27"/>
  <c r="N60" i="27" s="1"/>
  <c r="E60" i="27"/>
  <c r="G59" i="27"/>
  <c r="N59" i="27" s="1"/>
  <c r="G58" i="27"/>
  <c r="N58" i="27" s="1"/>
  <c r="G57" i="27"/>
  <c r="H57" i="27" s="1"/>
  <c r="I57" i="27" s="1"/>
  <c r="E57" i="27"/>
  <c r="N56" i="27"/>
  <c r="G56" i="27"/>
  <c r="H56" i="27" s="1"/>
  <c r="E56" i="27"/>
  <c r="G55" i="27"/>
  <c r="N55" i="27" s="1"/>
  <c r="G54" i="27"/>
  <c r="N54" i="27" s="1"/>
  <c r="E54" i="27"/>
  <c r="G53" i="27"/>
  <c r="H53" i="27" s="1"/>
  <c r="I53" i="27" s="1"/>
  <c r="E53" i="27"/>
  <c r="G52" i="27"/>
  <c r="N52" i="27" s="1"/>
  <c r="E52" i="27"/>
  <c r="G51" i="27"/>
  <c r="N51" i="27" s="1"/>
  <c r="N50" i="27"/>
  <c r="H50" i="27"/>
  <c r="G50" i="27"/>
  <c r="G49" i="27"/>
  <c r="E49" i="27"/>
  <c r="G48" i="27"/>
  <c r="E48" i="27"/>
  <c r="G47" i="27"/>
  <c r="N47" i="27" s="1"/>
  <c r="N46" i="27"/>
  <c r="G46" i="27"/>
  <c r="H46" i="27" s="1"/>
  <c r="I46" i="27" s="1"/>
  <c r="E46" i="27"/>
  <c r="G45" i="27"/>
  <c r="H45" i="27" s="1"/>
  <c r="I45" i="27" s="1"/>
  <c r="E45" i="27"/>
  <c r="G44" i="27"/>
  <c r="N44" i="27" s="1"/>
  <c r="N43" i="27"/>
  <c r="G43" i="27"/>
  <c r="H43" i="27" s="1"/>
  <c r="G42" i="27"/>
  <c r="N42" i="27" s="1"/>
  <c r="E42" i="27"/>
  <c r="G41" i="27"/>
  <c r="N41" i="27" s="1"/>
  <c r="E41" i="27"/>
  <c r="G40" i="27"/>
  <c r="N40" i="27" s="1"/>
  <c r="E40" i="27"/>
  <c r="G39" i="27"/>
  <c r="H39" i="27" s="1"/>
  <c r="I39" i="27" s="1"/>
  <c r="G38" i="27"/>
  <c r="N38" i="27" s="1"/>
  <c r="E38" i="27"/>
  <c r="G37" i="27"/>
  <c r="N37" i="27" s="1"/>
  <c r="G36" i="27"/>
  <c r="N36" i="27" s="1"/>
  <c r="E36" i="27"/>
  <c r="G35" i="27"/>
  <c r="N35" i="27" s="1"/>
  <c r="G34" i="27"/>
  <c r="N34" i="27" s="1"/>
  <c r="G33" i="27"/>
  <c r="N33" i="27" s="1"/>
  <c r="E33" i="27"/>
  <c r="G32" i="27"/>
  <c r="N32" i="27" s="1"/>
  <c r="E32" i="27"/>
  <c r="G31" i="27"/>
  <c r="N31" i="27" s="1"/>
  <c r="G30" i="27"/>
  <c r="H30" i="27" s="1"/>
  <c r="I30" i="27" s="1"/>
  <c r="E30" i="27"/>
  <c r="G29" i="27"/>
  <c r="N29" i="27" s="1"/>
  <c r="G28" i="27"/>
  <c r="H28" i="27" s="1"/>
  <c r="I28" i="27" s="1"/>
  <c r="E28" i="27"/>
  <c r="G27" i="27"/>
  <c r="H27" i="27" s="1"/>
  <c r="I27" i="27" s="1"/>
  <c r="E27" i="27"/>
  <c r="G26" i="27"/>
  <c r="H26" i="27" s="1"/>
  <c r="I26" i="27" s="1"/>
  <c r="E26" i="27"/>
  <c r="G25" i="27"/>
  <c r="N25" i="27" s="1"/>
  <c r="N24" i="27"/>
  <c r="G24" i="27"/>
  <c r="H24" i="27" s="1"/>
  <c r="I24" i="27" s="1"/>
  <c r="E24" i="27"/>
  <c r="G23" i="27"/>
  <c r="N23" i="27" s="1"/>
  <c r="E23" i="27"/>
  <c r="G22" i="27"/>
  <c r="H22" i="27" s="1"/>
  <c r="E22" i="27"/>
  <c r="H21" i="27"/>
  <c r="I21" i="27" s="1"/>
  <c r="G21" i="27"/>
  <c r="N21" i="27" s="1"/>
  <c r="E21" i="27"/>
  <c r="G20" i="27"/>
  <c r="N20" i="27" s="1"/>
  <c r="E20" i="27"/>
  <c r="N19" i="27"/>
  <c r="H19" i="27"/>
  <c r="I19" i="27" s="1"/>
  <c r="G19" i="27"/>
  <c r="G18" i="27"/>
  <c r="N18" i="27" s="1"/>
  <c r="G17" i="27"/>
  <c r="H17" i="27" s="1"/>
  <c r="I17" i="27" s="1"/>
  <c r="E17" i="27"/>
  <c r="G16" i="27"/>
  <c r="N16" i="27" s="1"/>
  <c r="G15" i="27"/>
  <c r="H15" i="27" s="1"/>
  <c r="I15" i="27" s="1"/>
  <c r="E15" i="27"/>
  <c r="G14" i="27"/>
  <c r="E14" i="27"/>
  <c r="G13" i="27"/>
  <c r="N13" i="27" s="1"/>
  <c r="E13" i="27"/>
  <c r="G12" i="27"/>
  <c r="N12" i="27" s="1"/>
  <c r="E12" i="27"/>
  <c r="H11" i="27"/>
  <c r="I11" i="27" s="1"/>
  <c r="G11" i="27"/>
  <c r="N11" i="27" s="1"/>
  <c r="G10" i="27"/>
  <c r="N10" i="27" s="1"/>
  <c r="G9" i="27"/>
  <c r="N9" i="27" s="1"/>
  <c r="E9" i="27"/>
  <c r="G8" i="27"/>
  <c r="H8" i="27" s="1"/>
  <c r="I8" i="27" s="1"/>
  <c r="E8" i="27"/>
  <c r="G7" i="27"/>
  <c r="H7" i="27" s="1"/>
  <c r="I7" i="27" s="1"/>
  <c r="N6" i="27"/>
  <c r="G6" i="27"/>
  <c r="H6" i="27" s="1"/>
  <c r="I6" i="27" s="1"/>
  <c r="E6" i="27"/>
  <c r="G5" i="27"/>
  <c r="N5" i="27" s="1"/>
  <c r="E5" i="27"/>
  <c r="G4" i="27"/>
  <c r="H4" i="27" s="1"/>
  <c r="I4" i="27" s="1"/>
  <c r="E4" i="27"/>
  <c r="L3" i="27"/>
  <c r="G3" i="27"/>
  <c r="E116" i="27"/>
  <c r="E3" i="27"/>
  <c r="L1" i="27"/>
  <c r="V33" i="26"/>
  <c r="V33" i="25"/>
  <c r="V33" i="23"/>
  <c r="O3" i="26"/>
  <c r="AF38" i="26"/>
  <c r="L3" i="26" s="1"/>
  <c r="AF33" i="26"/>
  <c r="AF35" i="26" s="1"/>
  <c r="G117" i="26"/>
  <c r="H117" i="26" s="1"/>
  <c r="C117" i="26"/>
  <c r="G116" i="26"/>
  <c r="N116" i="26" s="1"/>
  <c r="C116" i="26"/>
  <c r="G115" i="26"/>
  <c r="H115" i="26" s="1"/>
  <c r="C115" i="26"/>
  <c r="G114" i="26"/>
  <c r="H114" i="26" s="1"/>
  <c r="C114" i="26"/>
  <c r="G113" i="26"/>
  <c r="H113" i="26" s="1"/>
  <c r="C113" i="26"/>
  <c r="G112" i="26"/>
  <c r="C112" i="26"/>
  <c r="G111" i="26"/>
  <c r="H111" i="26" s="1"/>
  <c r="C111" i="26"/>
  <c r="G110" i="26"/>
  <c r="N110" i="26" s="1"/>
  <c r="C110" i="26"/>
  <c r="G109" i="26"/>
  <c r="H109" i="26" s="1"/>
  <c r="C109" i="26"/>
  <c r="G108" i="26"/>
  <c r="H108" i="26" s="1"/>
  <c r="C108" i="26"/>
  <c r="G107" i="26"/>
  <c r="H107" i="26" s="1"/>
  <c r="C107" i="26"/>
  <c r="G106" i="26"/>
  <c r="N106" i="26" s="1"/>
  <c r="C106" i="26"/>
  <c r="G105" i="26"/>
  <c r="H105" i="26" s="1"/>
  <c r="C105" i="26"/>
  <c r="H104" i="26"/>
  <c r="G104" i="26"/>
  <c r="N104" i="26" s="1"/>
  <c r="C104" i="26"/>
  <c r="G103" i="26"/>
  <c r="H103" i="26" s="1"/>
  <c r="C103" i="26"/>
  <c r="N102" i="26"/>
  <c r="G102" i="26"/>
  <c r="H102" i="26" s="1"/>
  <c r="C102" i="26"/>
  <c r="E102" i="26" s="1"/>
  <c r="G101" i="26"/>
  <c r="H101" i="26" s="1"/>
  <c r="C101" i="26"/>
  <c r="G100" i="26"/>
  <c r="N100" i="26" s="1"/>
  <c r="C100" i="26"/>
  <c r="G99" i="26"/>
  <c r="H99" i="26" s="1"/>
  <c r="I99" i="26" s="1"/>
  <c r="C99" i="26"/>
  <c r="G98" i="26"/>
  <c r="H98" i="26" s="1"/>
  <c r="C98" i="26"/>
  <c r="G97" i="26"/>
  <c r="H97" i="26" s="1"/>
  <c r="C97" i="26"/>
  <c r="G96" i="26"/>
  <c r="N96" i="26" s="1"/>
  <c r="C96" i="26"/>
  <c r="G95" i="26"/>
  <c r="H95" i="26" s="1"/>
  <c r="C95" i="26"/>
  <c r="G94" i="26"/>
  <c r="N94" i="26" s="1"/>
  <c r="C94" i="26"/>
  <c r="G93" i="26"/>
  <c r="H93" i="26" s="1"/>
  <c r="I93" i="26" s="1"/>
  <c r="C93" i="26"/>
  <c r="G92" i="26"/>
  <c r="H92" i="26" s="1"/>
  <c r="C92" i="26"/>
  <c r="G91" i="26"/>
  <c r="H91" i="26" s="1"/>
  <c r="C91" i="26"/>
  <c r="G90" i="26"/>
  <c r="N90" i="26" s="1"/>
  <c r="C90" i="26"/>
  <c r="G89" i="26"/>
  <c r="H89" i="26" s="1"/>
  <c r="C89" i="26"/>
  <c r="H88" i="26"/>
  <c r="G88" i="26"/>
  <c r="N88" i="26" s="1"/>
  <c r="C88" i="26"/>
  <c r="G87" i="26"/>
  <c r="H87" i="26" s="1"/>
  <c r="C87" i="26"/>
  <c r="G86" i="26"/>
  <c r="H86" i="26" s="1"/>
  <c r="I86" i="26" s="1"/>
  <c r="C86" i="26"/>
  <c r="G85" i="26"/>
  <c r="H85" i="26" s="1"/>
  <c r="C85" i="26"/>
  <c r="G84" i="26"/>
  <c r="N84" i="26" s="1"/>
  <c r="C84" i="26"/>
  <c r="G83" i="26"/>
  <c r="H83" i="26" s="1"/>
  <c r="C83" i="26"/>
  <c r="G82" i="26"/>
  <c r="H82" i="26" s="1"/>
  <c r="C82" i="26"/>
  <c r="G81" i="26"/>
  <c r="H81" i="26" s="1"/>
  <c r="C81" i="26"/>
  <c r="G80" i="26"/>
  <c r="N80" i="26" s="1"/>
  <c r="C80" i="26"/>
  <c r="G79" i="26"/>
  <c r="H79" i="26" s="1"/>
  <c r="C79" i="26"/>
  <c r="G78" i="26"/>
  <c r="N78" i="26" s="1"/>
  <c r="C78" i="26"/>
  <c r="N77" i="26"/>
  <c r="G77" i="26"/>
  <c r="H77" i="26" s="1"/>
  <c r="C77" i="26"/>
  <c r="G76" i="26"/>
  <c r="H76" i="26" s="1"/>
  <c r="C76" i="26"/>
  <c r="G75" i="26"/>
  <c r="H75" i="26" s="1"/>
  <c r="C75" i="26"/>
  <c r="G74" i="26"/>
  <c r="N74" i="26" s="1"/>
  <c r="C74" i="26"/>
  <c r="G73" i="26"/>
  <c r="H73" i="26" s="1"/>
  <c r="C73" i="26"/>
  <c r="H72" i="26"/>
  <c r="G72" i="26"/>
  <c r="N72" i="26" s="1"/>
  <c r="C72" i="26"/>
  <c r="G71" i="26"/>
  <c r="H71" i="26" s="1"/>
  <c r="C71" i="26"/>
  <c r="G70" i="26"/>
  <c r="H70" i="26" s="1"/>
  <c r="C70" i="26"/>
  <c r="G69" i="26"/>
  <c r="H69" i="26" s="1"/>
  <c r="C69" i="26"/>
  <c r="G68" i="26"/>
  <c r="N68" i="26" s="1"/>
  <c r="C68" i="26"/>
  <c r="G67" i="26"/>
  <c r="H67" i="26" s="1"/>
  <c r="C67" i="26"/>
  <c r="G66" i="26"/>
  <c r="N66" i="26" s="1"/>
  <c r="C66" i="26"/>
  <c r="G65" i="26"/>
  <c r="N65" i="26" s="1"/>
  <c r="C65" i="26"/>
  <c r="G64" i="26"/>
  <c r="N64" i="26" s="1"/>
  <c r="C64" i="26"/>
  <c r="G63" i="26"/>
  <c r="H63" i="26" s="1"/>
  <c r="C63" i="26"/>
  <c r="G62" i="26"/>
  <c r="H62" i="26" s="1"/>
  <c r="C62" i="26"/>
  <c r="E62" i="26" s="1"/>
  <c r="H61" i="26"/>
  <c r="G61" i="26"/>
  <c r="N61" i="26" s="1"/>
  <c r="C61" i="26"/>
  <c r="H60" i="26"/>
  <c r="G60" i="26"/>
  <c r="N60" i="26" s="1"/>
  <c r="C60" i="26"/>
  <c r="G59" i="26"/>
  <c r="N59" i="26" s="1"/>
  <c r="C59" i="26"/>
  <c r="H58" i="26"/>
  <c r="G58" i="26"/>
  <c r="N58" i="26" s="1"/>
  <c r="C58" i="26"/>
  <c r="G57" i="26"/>
  <c r="H57" i="26" s="1"/>
  <c r="C57" i="26"/>
  <c r="E57" i="26" s="1"/>
  <c r="G56" i="26"/>
  <c r="N56" i="26" s="1"/>
  <c r="C56" i="26"/>
  <c r="N55" i="26"/>
  <c r="G55" i="26"/>
  <c r="H55" i="26" s="1"/>
  <c r="C55" i="26"/>
  <c r="E55" i="26" s="1"/>
  <c r="G54" i="26"/>
  <c r="C54" i="26"/>
  <c r="G53" i="26"/>
  <c r="N53" i="26" s="1"/>
  <c r="C53" i="26"/>
  <c r="G52" i="26"/>
  <c r="N52" i="26" s="1"/>
  <c r="C52" i="26"/>
  <c r="G51" i="26"/>
  <c r="N51" i="26" s="1"/>
  <c r="C51" i="26"/>
  <c r="G50" i="26"/>
  <c r="N50" i="26" s="1"/>
  <c r="C50" i="26"/>
  <c r="N49" i="26"/>
  <c r="G49" i="26"/>
  <c r="H49" i="26" s="1"/>
  <c r="C49" i="26"/>
  <c r="N48" i="26"/>
  <c r="G48" i="26"/>
  <c r="H48" i="26" s="1"/>
  <c r="C48" i="26"/>
  <c r="G47" i="26"/>
  <c r="N47" i="26" s="1"/>
  <c r="C47" i="26"/>
  <c r="N46" i="26"/>
  <c r="G46" i="26"/>
  <c r="H46" i="26" s="1"/>
  <c r="C46" i="26"/>
  <c r="G45" i="26"/>
  <c r="N45" i="26" s="1"/>
  <c r="C45" i="26"/>
  <c r="N44" i="26"/>
  <c r="G44" i="26"/>
  <c r="H44" i="26" s="1"/>
  <c r="C44" i="26"/>
  <c r="G43" i="26"/>
  <c r="N43" i="26" s="1"/>
  <c r="C43" i="26"/>
  <c r="N42" i="26"/>
  <c r="G42" i="26"/>
  <c r="H42" i="26" s="1"/>
  <c r="C42" i="26"/>
  <c r="G41" i="26"/>
  <c r="N41" i="26" s="1"/>
  <c r="C41" i="26"/>
  <c r="G40" i="26"/>
  <c r="N40" i="26" s="1"/>
  <c r="C40" i="26"/>
  <c r="G39" i="26"/>
  <c r="H39" i="26" s="1"/>
  <c r="C39" i="26"/>
  <c r="G38" i="26"/>
  <c r="N38" i="26" s="1"/>
  <c r="C38" i="26"/>
  <c r="N37" i="26"/>
  <c r="G37" i="26"/>
  <c r="H37" i="26" s="1"/>
  <c r="C37" i="26"/>
  <c r="G36" i="26"/>
  <c r="H36" i="26" s="1"/>
  <c r="C36" i="26"/>
  <c r="G35" i="26"/>
  <c r="N35" i="26" s="1"/>
  <c r="C35" i="26"/>
  <c r="G34" i="26"/>
  <c r="N34" i="26" s="1"/>
  <c r="C34" i="26"/>
  <c r="G33" i="26"/>
  <c r="N33" i="26" s="1"/>
  <c r="C33" i="26"/>
  <c r="G32" i="26"/>
  <c r="N32" i="26" s="1"/>
  <c r="C32" i="26"/>
  <c r="G31" i="26"/>
  <c r="N31" i="26" s="1"/>
  <c r="C31" i="26"/>
  <c r="E31" i="26" s="1"/>
  <c r="G30" i="26"/>
  <c r="H30" i="26" s="1"/>
  <c r="C30" i="26"/>
  <c r="G29" i="26"/>
  <c r="N29" i="26" s="1"/>
  <c r="C29" i="26"/>
  <c r="N28" i="26"/>
  <c r="G28" i="26"/>
  <c r="H28" i="26" s="1"/>
  <c r="I28" i="26" s="1"/>
  <c r="C28" i="26"/>
  <c r="G27" i="26"/>
  <c r="H27" i="26" s="1"/>
  <c r="C27" i="26"/>
  <c r="G26" i="26"/>
  <c r="N26" i="26" s="1"/>
  <c r="C26" i="26"/>
  <c r="G25" i="26"/>
  <c r="N25" i="26" s="1"/>
  <c r="C25" i="26"/>
  <c r="E25" i="26" s="1"/>
  <c r="N24" i="26"/>
  <c r="G24" i="26"/>
  <c r="H24" i="26" s="1"/>
  <c r="I24" i="26" s="1"/>
  <c r="C24" i="26"/>
  <c r="G23" i="26"/>
  <c r="N23" i="26" s="1"/>
  <c r="C23" i="26"/>
  <c r="G22" i="26"/>
  <c r="H22" i="26" s="1"/>
  <c r="C22" i="26"/>
  <c r="G21" i="26"/>
  <c r="N21" i="26" s="1"/>
  <c r="C21" i="26"/>
  <c r="N20" i="26"/>
  <c r="G20" i="26"/>
  <c r="H20" i="26" s="1"/>
  <c r="I20" i="26" s="1"/>
  <c r="C20" i="26"/>
  <c r="G19" i="26"/>
  <c r="H19" i="26" s="1"/>
  <c r="C19" i="26"/>
  <c r="G18" i="26"/>
  <c r="N18" i="26" s="1"/>
  <c r="C18" i="26"/>
  <c r="N17" i="26"/>
  <c r="G17" i="26"/>
  <c r="H17" i="26" s="1"/>
  <c r="I17" i="26" s="1"/>
  <c r="C17" i="26"/>
  <c r="G16" i="26"/>
  <c r="N16" i="26" s="1"/>
  <c r="C16" i="26"/>
  <c r="G15" i="26"/>
  <c r="N15" i="26" s="1"/>
  <c r="C15" i="26"/>
  <c r="G14" i="26"/>
  <c r="H14" i="26" s="1"/>
  <c r="C14" i="26"/>
  <c r="G13" i="26"/>
  <c r="N13" i="26" s="1"/>
  <c r="C13" i="26"/>
  <c r="G12" i="26"/>
  <c r="N12" i="26" s="1"/>
  <c r="C12" i="26"/>
  <c r="G11" i="26"/>
  <c r="H11" i="26" s="1"/>
  <c r="C11" i="26"/>
  <c r="G10" i="26"/>
  <c r="N10" i="26" s="1"/>
  <c r="C10" i="26"/>
  <c r="G9" i="26"/>
  <c r="H9" i="26" s="1"/>
  <c r="C9" i="26"/>
  <c r="G8" i="26"/>
  <c r="H8" i="26" s="1"/>
  <c r="C8" i="26"/>
  <c r="G7" i="26"/>
  <c r="N7" i="26" s="1"/>
  <c r="C7" i="26"/>
  <c r="G6" i="26"/>
  <c r="H6" i="26" s="1"/>
  <c r="C6" i="26"/>
  <c r="G5" i="26"/>
  <c r="N5" i="26" s="1"/>
  <c r="C5" i="26"/>
  <c r="G4" i="26"/>
  <c r="N4" i="26" s="1"/>
  <c r="C4" i="26"/>
  <c r="G3" i="26"/>
  <c r="N3" i="26" s="1"/>
  <c r="E105" i="26"/>
  <c r="C3" i="26"/>
  <c r="L1" i="26"/>
  <c r="AF38" i="25"/>
  <c r="AF33" i="25"/>
  <c r="AF35" i="25" s="1"/>
  <c r="AF39" i="25" s="1"/>
  <c r="G117" i="25"/>
  <c r="H117" i="25" s="1"/>
  <c r="C117" i="25"/>
  <c r="G116" i="25"/>
  <c r="N116" i="25" s="1"/>
  <c r="C116" i="25"/>
  <c r="N115" i="25"/>
  <c r="G115" i="25"/>
  <c r="H115" i="25" s="1"/>
  <c r="C115" i="25"/>
  <c r="G114" i="25"/>
  <c r="H114" i="25" s="1"/>
  <c r="C114" i="25"/>
  <c r="N113" i="25"/>
  <c r="G113" i="25"/>
  <c r="H113" i="25" s="1"/>
  <c r="C113" i="25"/>
  <c r="G112" i="25"/>
  <c r="H112" i="25" s="1"/>
  <c r="C112" i="25"/>
  <c r="G111" i="25"/>
  <c r="H111" i="25" s="1"/>
  <c r="C111" i="25"/>
  <c r="G110" i="25"/>
  <c r="H110" i="25" s="1"/>
  <c r="C110" i="25"/>
  <c r="G109" i="25"/>
  <c r="C109" i="25"/>
  <c r="G108" i="25"/>
  <c r="N108" i="25" s="1"/>
  <c r="C108" i="25"/>
  <c r="G107" i="25"/>
  <c r="C107" i="25"/>
  <c r="G106" i="25"/>
  <c r="N106" i="25" s="1"/>
  <c r="C106" i="25"/>
  <c r="G105" i="25"/>
  <c r="H105" i="25" s="1"/>
  <c r="C105" i="25"/>
  <c r="G104" i="25"/>
  <c r="C104" i="25"/>
  <c r="G103" i="25"/>
  <c r="C103" i="25"/>
  <c r="G102" i="25"/>
  <c r="N102" i="25" s="1"/>
  <c r="C102" i="25"/>
  <c r="G101" i="25"/>
  <c r="C101" i="25"/>
  <c r="G100" i="25"/>
  <c r="N100" i="25" s="1"/>
  <c r="C100" i="25"/>
  <c r="G99" i="25"/>
  <c r="H99" i="25" s="1"/>
  <c r="C99" i="25"/>
  <c r="G98" i="25"/>
  <c r="H98" i="25" s="1"/>
  <c r="C98" i="25"/>
  <c r="N97" i="25"/>
  <c r="G97" i="25"/>
  <c r="H97" i="25" s="1"/>
  <c r="C97" i="25"/>
  <c r="G96" i="25"/>
  <c r="N96" i="25" s="1"/>
  <c r="C96" i="25"/>
  <c r="G95" i="25"/>
  <c r="H95" i="25" s="1"/>
  <c r="C95" i="25"/>
  <c r="G94" i="25"/>
  <c r="H94" i="25" s="1"/>
  <c r="C94" i="25"/>
  <c r="G93" i="25"/>
  <c r="C93" i="25"/>
  <c r="N92" i="25"/>
  <c r="H92" i="25"/>
  <c r="G92" i="25"/>
  <c r="C92" i="25"/>
  <c r="E92" i="25" s="1"/>
  <c r="G91" i="25"/>
  <c r="H91" i="25" s="1"/>
  <c r="C91" i="25"/>
  <c r="E91" i="25" s="1"/>
  <c r="G90" i="25"/>
  <c r="C90" i="25"/>
  <c r="G89" i="25"/>
  <c r="H89" i="25" s="1"/>
  <c r="C89" i="25"/>
  <c r="G88" i="25"/>
  <c r="N88" i="25" s="1"/>
  <c r="C88" i="25"/>
  <c r="G87" i="25"/>
  <c r="C87" i="25"/>
  <c r="N86" i="25"/>
  <c r="G86" i="25"/>
  <c r="H86" i="25" s="1"/>
  <c r="I86" i="25" s="1"/>
  <c r="C86" i="25"/>
  <c r="G85" i="25"/>
  <c r="C85" i="25"/>
  <c r="G84" i="25"/>
  <c r="N84" i="25" s="1"/>
  <c r="C84" i="25"/>
  <c r="G83" i="25"/>
  <c r="C83" i="25"/>
  <c r="G82" i="25"/>
  <c r="C82" i="25"/>
  <c r="G81" i="25"/>
  <c r="C81" i="25"/>
  <c r="G80" i="25"/>
  <c r="N80" i="25" s="1"/>
  <c r="C80" i="25"/>
  <c r="N79" i="25"/>
  <c r="G79" i="25"/>
  <c r="H79" i="25" s="1"/>
  <c r="C79" i="25"/>
  <c r="G78" i="25"/>
  <c r="N78" i="25" s="1"/>
  <c r="C78" i="25"/>
  <c r="G77" i="25"/>
  <c r="C77" i="25"/>
  <c r="G76" i="25"/>
  <c r="N76" i="25" s="1"/>
  <c r="C76" i="25"/>
  <c r="G75" i="25"/>
  <c r="H75" i="25" s="1"/>
  <c r="C75" i="25"/>
  <c r="G74" i="25"/>
  <c r="N74" i="25" s="1"/>
  <c r="C74" i="25"/>
  <c r="G73" i="25"/>
  <c r="H73" i="25" s="1"/>
  <c r="C73" i="25"/>
  <c r="G72" i="25"/>
  <c r="N72" i="25" s="1"/>
  <c r="C72" i="25"/>
  <c r="G71" i="25"/>
  <c r="C71" i="25"/>
  <c r="N70" i="25"/>
  <c r="G70" i="25"/>
  <c r="H70" i="25" s="1"/>
  <c r="C70" i="25"/>
  <c r="G69" i="25"/>
  <c r="H69" i="25" s="1"/>
  <c r="C69" i="25"/>
  <c r="G68" i="25"/>
  <c r="H68" i="25" s="1"/>
  <c r="C68" i="25"/>
  <c r="E68" i="25" s="1"/>
  <c r="G67" i="25"/>
  <c r="H67" i="25" s="1"/>
  <c r="C67" i="25"/>
  <c r="G66" i="25"/>
  <c r="C66" i="25"/>
  <c r="G65" i="25"/>
  <c r="C65" i="25"/>
  <c r="N64" i="25"/>
  <c r="G64" i="25"/>
  <c r="H64" i="25" s="1"/>
  <c r="C64" i="25"/>
  <c r="G63" i="25"/>
  <c r="H63" i="25" s="1"/>
  <c r="C63" i="25"/>
  <c r="E63" i="25" s="1"/>
  <c r="G62" i="25"/>
  <c r="N62" i="25" s="1"/>
  <c r="C62" i="25"/>
  <c r="E62" i="25" s="1"/>
  <c r="G61" i="25"/>
  <c r="N61" i="25" s="1"/>
  <c r="C61" i="25"/>
  <c r="G60" i="25"/>
  <c r="H60" i="25" s="1"/>
  <c r="C60" i="25"/>
  <c r="G59" i="25"/>
  <c r="N59" i="25" s="1"/>
  <c r="C59" i="25"/>
  <c r="N58" i="25"/>
  <c r="G58" i="25"/>
  <c r="H58" i="25" s="1"/>
  <c r="C58" i="25"/>
  <c r="G57" i="25"/>
  <c r="N57" i="25" s="1"/>
  <c r="C57" i="25"/>
  <c r="G56" i="25"/>
  <c r="N56" i="25" s="1"/>
  <c r="C56" i="25"/>
  <c r="H55" i="25"/>
  <c r="G55" i="25"/>
  <c r="N55" i="25" s="1"/>
  <c r="C55" i="25"/>
  <c r="G54" i="25"/>
  <c r="H54" i="25" s="1"/>
  <c r="C54" i="25"/>
  <c r="E54" i="25" s="1"/>
  <c r="G53" i="25"/>
  <c r="N53" i="25" s="1"/>
  <c r="C53" i="25"/>
  <c r="N52" i="25"/>
  <c r="G52" i="25"/>
  <c r="H52" i="25" s="1"/>
  <c r="C52" i="25"/>
  <c r="G51" i="25"/>
  <c r="N51" i="25" s="1"/>
  <c r="C51" i="25"/>
  <c r="N50" i="25"/>
  <c r="H50" i="25"/>
  <c r="G50" i="25"/>
  <c r="C50" i="25"/>
  <c r="G49" i="25"/>
  <c r="N49" i="25" s="1"/>
  <c r="C49" i="25"/>
  <c r="G48" i="25"/>
  <c r="N48" i="25" s="1"/>
  <c r="C48" i="25"/>
  <c r="H47" i="25"/>
  <c r="G47" i="25"/>
  <c r="N47" i="25" s="1"/>
  <c r="C47" i="25"/>
  <c r="G46" i="25"/>
  <c r="H46" i="25" s="1"/>
  <c r="C46" i="25"/>
  <c r="G45" i="25"/>
  <c r="N45" i="25" s="1"/>
  <c r="C45" i="25"/>
  <c r="N44" i="25"/>
  <c r="G44" i="25"/>
  <c r="H44" i="25" s="1"/>
  <c r="C44" i="25"/>
  <c r="G43" i="25"/>
  <c r="N43" i="25" s="1"/>
  <c r="C43" i="25"/>
  <c r="G42" i="25"/>
  <c r="N42" i="25" s="1"/>
  <c r="C42" i="25"/>
  <c r="G41" i="25"/>
  <c r="N41" i="25" s="1"/>
  <c r="C41" i="25"/>
  <c r="G40" i="25"/>
  <c r="N40" i="25" s="1"/>
  <c r="C40" i="25"/>
  <c r="G39" i="25"/>
  <c r="H39" i="25" s="1"/>
  <c r="I39" i="25" s="1"/>
  <c r="C39" i="25"/>
  <c r="L3" i="25"/>
  <c r="G38" i="25"/>
  <c r="N38" i="25" s="1"/>
  <c r="E38" i="25"/>
  <c r="C38" i="25"/>
  <c r="G37" i="25"/>
  <c r="H37" i="25" s="1"/>
  <c r="C37" i="25"/>
  <c r="E37" i="25" s="1"/>
  <c r="G36" i="25"/>
  <c r="N36" i="25" s="1"/>
  <c r="C36" i="25"/>
  <c r="E36" i="25" s="1"/>
  <c r="N35" i="25"/>
  <c r="G35" i="25"/>
  <c r="H35" i="25" s="1"/>
  <c r="C35" i="25"/>
  <c r="E35" i="25" s="1"/>
  <c r="N34" i="25"/>
  <c r="G34" i="25"/>
  <c r="H34" i="25" s="1"/>
  <c r="E34" i="25"/>
  <c r="C34" i="25"/>
  <c r="H33" i="25"/>
  <c r="I33" i="25" s="1"/>
  <c r="G33" i="25"/>
  <c r="N33" i="25" s="1"/>
  <c r="C33" i="25"/>
  <c r="G32" i="25"/>
  <c r="H32" i="25" s="1"/>
  <c r="C32" i="25"/>
  <c r="E32" i="25" s="1"/>
  <c r="G31" i="25"/>
  <c r="N31" i="25" s="1"/>
  <c r="C31" i="25"/>
  <c r="E31" i="25" s="1"/>
  <c r="G30" i="25"/>
  <c r="N30" i="25" s="1"/>
  <c r="C30" i="25"/>
  <c r="E30" i="25" s="1"/>
  <c r="G29" i="25"/>
  <c r="H29" i="25" s="1"/>
  <c r="I29" i="25" s="1"/>
  <c r="C29" i="25"/>
  <c r="E29" i="25" s="1"/>
  <c r="G28" i="25"/>
  <c r="N28" i="25" s="1"/>
  <c r="C28" i="25"/>
  <c r="G27" i="25"/>
  <c r="H27" i="25" s="1"/>
  <c r="I27" i="25" s="1"/>
  <c r="C27" i="25"/>
  <c r="E27" i="25" s="1"/>
  <c r="H26" i="25"/>
  <c r="G26" i="25"/>
  <c r="N26" i="25" s="1"/>
  <c r="C26" i="25"/>
  <c r="G25" i="25"/>
  <c r="N25" i="25" s="1"/>
  <c r="C25" i="25"/>
  <c r="G24" i="25"/>
  <c r="H24" i="25" s="1"/>
  <c r="C24" i="25"/>
  <c r="E24" i="25" s="1"/>
  <c r="G23" i="25"/>
  <c r="N23" i="25" s="1"/>
  <c r="C23" i="25"/>
  <c r="E23" i="25" s="1"/>
  <c r="G22" i="25"/>
  <c r="N22" i="25" s="1"/>
  <c r="C22" i="25"/>
  <c r="E22" i="25" s="1"/>
  <c r="G21" i="25"/>
  <c r="H21" i="25" s="1"/>
  <c r="I21" i="25" s="1"/>
  <c r="C21" i="25"/>
  <c r="E21" i="25" s="1"/>
  <c r="G20" i="25"/>
  <c r="N20" i="25" s="1"/>
  <c r="C20" i="25"/>
  <c r="G19" i="25"/>
  <c r="N19" i="25" s="1"/>
  <c r="C19" i="25"/>
  <c r="E19" i="25" s="1"/>
  <c r="G18" i="25"/>
  <c r="N18" i="25" s="1"/>
  <c r="C18" i="25"/>
  <c r="N17" i="25"/>
  <c r="G17" i="25"/>
  <c r="H17" i="25" s="1"/>
  <c r="I17" i="25" s="1"/>
  <c r="C17" i="25"/>
  <c r="E17" i="25" s="1"/>
  <c r="N16" i="25"/>
  <c r="G16" i="25"/>
  <c r="H16" i="25" s="1"/>
  <c r="C16" i="25"/>
  <c r="E16" i="25" s="1"/>
  <c r="G15" i="25"/>
  <c r="N15" i="25" s="1"/>
  <c r="C15" i="25"/>
  <c r="E15" i="25" s="1"/>
  <c r="G14" i="25"/>
  <c r="N14" i="25" s="1"/>
  <c r="C14" i="25"/>
  <c r="E14" i="25" s="1"/>
  <c r="G13" i="25"/>
  <c r="H13" i="25" s="1"/>
  <c r="I13" i="25" s="1"/>
  <c r="C13" i="25"/>
  <c r="E13" i="25" s="1"/>
  <c r="G12" i="25"/>
  <c r="N12" i="25" s="1"/>
  <c r="C12" i="25"/>
  <c r="G11" i="25"/>
  <c r="N11" i="25" s="1"/>
  <c r="E11" i="25"/>
  <c r="C11" i="25"/>
  <c r="N10" i="25"/>
  <c r="G10" i="25"/>
  <c r="H10" i="25" s="1"/>
  <c r="I10" i="25" s="1"/>
  <c r="C10" i="25"/>
  <c r="G9" i="25"/>
  <c r="H9" i="25" s="1"/>
  <c r="I9" i="25" s="1"/>
  <c r="C9" i="25"/>
  <c r="E9" i="25" s="1"/>
  <c r="G8" i="25"/>
  <c r="H8" i="25" s="1"/>
  <c r="C8" i="25"/>
  <c r="E8" i="25" s="1"/>
  <c r="G7" i="25"/>
  <c r="N7" i="25" s="1"/>
  <c r="C7" i="25"/>
  <c r="G6" i="25"/>
  <c r="H6" i="25" s="1"/>
  <c r="I6" i="25" s="1"/>
  <c r="C6" i="25"/>
  <c r="E6" i="25" s="1"/>
  <c r="N5" i="25"/>
  <c r="G5" i="25"/>
  <c r="H5" i="25" s="1"/>
  <c r="I5" i="25" s="1"/>
  <c r="C5" i="25"/>
  <c r="G4" i="25"/>
  <c r="N4" i="25" s="1"/>
  <c r="E4" i="25"/>
  <c r="C4" i="25"/>
  <c r="O3" i="25"/>
  <c r="N3" i="25"/>
  <c r="H3" i="25"/>
  <c r="I3" i="25" s="1"/>
  <c r="J3" i="25" s="1"/>
  <c r="G3" i="25"/>
  <c r="E66" i="25"/>
  <c r="C3" i="25"/>
  <c r="L1" i="25"/>
  <c r="AF38" i="23"/>
  <c r="AF33" i="23"/>
  <c r="AF35" i="23" s="1"/>
  <c r="G117" i="23"/>
  <c r="H117" i="23" s="1"/>
  <c r="C117" i="23"/>
  <c r="G116" i="23"/>
  <c r="H116" i="23" s="1"/>
  <c r="C116" i="23"/>
  <c r="G115" i="23"/>
  <c r="H115" i="23" s="1"/>
  <c r="C115" i="23"/>
  <c r="E115" i="23" s="1"/>
  <c r="G114" i="23"/>
  <c r="C114" i="23"/>
  <c r="E114" i="23" s="1"/>
  <c r="G113" i="23"/>
  <c r="C113" i="23"/>
  <c r="G112" i="23"/>
  <c r="N112" i="23" s="1"/>
  <c r="C112" i="23"/>
  <c r="G111" i="23"/>
  <c r="C111" i="23"/>
  <c r="G110" i="23"/>
  <c r="N110" i="23" s="1"/>
  <c r="C110" i="23"/>
  <c r="N109" i="23"/>
  <c r="G109" i="23"/>
  <c r="H109" i="23" s="1"/>
  <c r="C109" i="23"/>
  <c r="N108" i="23"/>
  <c r="H108" i="23"/>
  <c r="G108" i="23"/>
  <c r="C108" i="23"/>
  <c r="G107" i="23"/>
  <c r="C107" i="23"/>
  <c r="N106" i="23"/>
  <c r="H106" i="23"/>
  <c r="G106" i="23"/>
  <c r="C106" i="23"/>
  <c r="G105" i="23"/>
  <c r="H105" i="23" s="1"/>
  <c r="C105" i="23"/>
  <c r="H104" i="23"/>
  <c r="G104" i="23"/>
  <c r="N104" i="23" s="1"/>
  <c r="C104" i="23"/>
  <c r="G103" i="23"/>
  <c r="H103" i="23" s="1"/>
  <c r="C103" i="23"/>
  <c r="N102" i="23"/>
  <c r="G102" i="23"/>
  <c r="H102" i="23" s="1"/>
  <c r="C102" i="23"/>
  <c r="G101" i="23"/>
  <c r="H101" i="23" s="1"/>
  <c r="C101" i="23"/>
  <c r="G100" i="23"/>
  <c r="N100" i="23" s="1"/>
  <c r="C100" i="23"/>
  <c r="N99" i="23"/>
  <c r="G99" i="23"/>
  <c r="H99" i="23" s="1"/>
  <c r="C99" i="23"/>
  <c r="G98" i="23"/>
  <c r="H98" i="23" s="1"/>
  <c r="C98" i="23"/>
  <c r="G97" i="23"/>
  <c r="C97" i="23"/>
  <c r="N96" i="23"/>
  <c r="G96" i="23"/>
  <c r="H96" i="23" s="1"/>
  <c r="C96" i="23"/>
  <c r="G95" i="23"/>
  <c r="C95" i="23"/>
  <c r="H94" i="23"/>
  <c r="I94" i="23" s="1"/>
  <c r="G94" i="23"/>
  <c r="N94" i="23" s="1"/>
  <c r="C94" i="23"/>
  <c r="G93" i="23"/>
  <c r="H93" i="23" s="1"/>
  <c r="C93" i="23"/>
  <c r="G92" i="23"/>
  <c r="N92" i="23" s="1"/>
  <c r="C92" i="23"/>
  <c r="G91" i="23"/>
  <c r="C91" i="23"/>
  <c r="N90" i="23"/>
  <c r="G90" i="23"/>
  <c r="H90" i="23" s="1"/>
  <c r="I90" i="23" s="1"/>
  <c r="C90" i="23"/>
  <c r="G89" i="23"/>
  <c r="H89" i="23" s="1"/>
  <c r="C89" i="23"/>
  <c r="H88" i="23"/>
  <c r="I88" i="23" s="1"/>
  <c r="G88" i="23"/>
  <c r="N88" i="23" s="1"/>
  <c r="C88" i="23"/>
  <c r="G87" i="23"/>
  <c r="H87" i="23" s="1"/>
  <c r="C87" i="23"/>
  <c r="G86" i="23"/>
  <c r="H86" i="23" s="1"/>
  <c r="C86" i="23"/>
  <c r="N85" i="23"/>
  <c r="G85" i="23"/>
  <c r="H85" i="23" s="1"/>
  <c r="C85" i="23"/>
  <c r="N84" i="23"/>
  <c r="H84" i="23"/>
  <c r="G84" i="23"/>
  <c r="C84" i="23"/>
  <c r="G83" i="23"/>
  <c r="H83" i="23" s="1"/>
  <c r="C83" i="23"/>
  <c r="N82" i="23"/>
  <c r="G82" i="23"/>
  <c r="H82" i="23" s="1"/>
  <c r="C82" i="23"/>
  <c r="G81" i="23"/>
  <c r="C81" i="23"/>
  <c r="G80" i="23"/>
  <c r="N80" i="23" s="1"/>
  <c r="C80" i="23"/>
  <c r="G79" i="23"/>
  <c r="C79" i="23"/>
  <c r="E79" i="23" s="1"/>
  <c r="H78" i="23"/>
  <c r="G78" i="23"/>
  <c r="N78" i="23" s="1"/>
  <c r="C78" i="23"/>
  <c r="G77" i="23"/>
  <c r="H77" i="23" s="1"/>
  <c r="C77" i="23"/>
  <c r="G76" i="23"/>
  <c r="N76" i="23" s="1"/>
  <c r="C76" i="23"/>
  <c r="G75" i="23"/>
  <c r="C75" i="23"/>
  <c r="G74" i="23"/>
  <c r="N74" i="23" s="1"/>
  <c r="C74" i="23"/>
  <c r="G73" i="23"/>
  <c r="C73" i="23"/>
  <c r="N72" i="23"/>
  <c r="G72" i="23"/>
  <c r="H72" i="23" s="1"/>
  <c r="C72" i="23"/>
  <c r="N71" i="23"/>
  <c r="G71" i="23"/>
  <c r="H71" i="23" s="1"/>
  <c r="C71" i="23"/>
  <c r="G70" i="23"/>
  <c r="C70" i="23"/>
  <c r="E70" i="23" s="1"/>
  <c r="G69" i="23"/>
  <c r="C69" i="23"/>
  <c r="G68" i="23"/>
  <c r="N68" i="23" s="1"/>
  <c r="C68" i="23"/>
  <c r="G67" i="23"/>
  <c r="H67" i="23" s="1"/>
  <c r="C67" i="23"/>
  <c r="N66" i="23"/>
  <c r="G66" i="23"/>
  <c r="H66" i="23" s="1"/>
  <c r="C66" i="23"/>
  <c r="E66" i="23" s="1"/>
  <c r="G65" i="23"/>
  <c r="C65" i="23"/>
  <c r="E65" i="23" s="1"/>
  <c r="N64" i="23"/>
  <c r="H64" i="23"/>
  <c r="I64" i="23" s="1"/>
  <c r="G64" i="23"/>
  <c r="C64" i="23"/>
  <c r="G63" i="23"/>
  <c r="C63" i="23"/>
  <c r="G62" i="23"/>
  <c r="N62" i="23" s="1"/>
  <c r="C62" i="23"/>
  <c r="N61" i="23"/>
  <c r="G61" i="23"/>
  <c r="H61" i="23" s="1"/>
  <c r="C61" i="23"/>
  <c r="E61" i="23" s="1"/>
  <c r="G60" i="23"/>
  <c r="N60" i="23" s="1"/>
  <c r="C60" i="23"/>
  <c r="G59" i="23"/>
  <c r="N59" i="23" s="1"/>
  <c r="C59" i="23"/>
  <c r="N58" i="23"/>
  <c r="G58" i="23"/>
  <c r="H58" i="23" s="1"/>
  <c r="C58" i="23"/>
  <c r="H57" i="23"/>
  <c r="G57" i="23"/>
  <c r="N57" i="23" s="1"/>
  <c r="C57" i="23"/>
  <c r="N56" i="23"/>
  <c r="H56" i="23"/>
  <c r="G56" i="23"/>
  <c r="C56" i="23"/>
  <c r="H55" i="23"/>
  <c r="G55" i="23"/>
  <c r="N55" i="23" s="1"/>
  <c r="C55" i="23"/>
  <c r="G54" i="23"/>
  <c r="N54" i="23" s="1"/>
  <c r="C54" i="23"/>
  <c r="G53" i="23"/>
  <c r="N53" i="23" s="1"/>
  <c r="C53" i="23"/>
  <c r="E53" i="23" s="1"/>
  <c r="H52" i="23"/>
  <c r="I52" i="23" s="1"/>
  <c r="G52" i="23"/>
  <c r="N52" i="23" s="1"/>
  <c r="C52" i="23"/>
  <c r="H51" i="23"/>
  <c r="G51" i="23"/>
  <c r="N51" i="23" s="1"/>
  <c r="C51" i="23"/>
  <c r="G50" i="23"/>
  <c r="H50" i="23" s="1"/>
  <c r="C50" i="23"/>
  <c r="N49" i="23"/>
  <c r="H49" i="23"/>
  <c r="G49" i="23"/>
  <c r="C49" i="23"/>
  <c r="H48" i="23"/>
  <c r="G48" i="23"/>
  <c r="N48" i="23" s="1"/>
  <c r="C48" i="23"/>
  <c r="N47" i="23"/>
  <c r="H47" i="23"/>
  <c r="G47" i="23"/>
  <c r="C47" i="23"/>
  <c r="G46" i="23"/>
  <c r="N46" i="23" s="1"/>
  <c r="C46" i="23"/>
  <c r="N45" i="23"/>
  <c r="G45" i="23"/>
  <c r="H45" i="23" s="1"/>
  <c r="C45" i="23"/>
  <c r="E45" i="23" s="1"/>
  <c r="H44" i="23"/>
  <c r="G44" i="23"/>
  <c r="N44" i="23" s="1"/>
  <c r="C44" i="23"/>
  <c r="N43" i="23"/>
  <c r="H43" i="23"/>
  <c r="G43" i="23"/>
  <c r="C43" i="23"/>
  <c r="G42" i="23"/>
  <c r="H42" i="23" s="1"/>
  <c r="C42" i="23"/>
  <c r="E42" i="23" s="1"/>
  <c r="G41" i="23"/>
  <c r="N41" i="23" s="1"/>
  <c r="C41" i="23"/>
  <c r="N40" i="23"/>
  <c r="G40" i="23"/>
  <c r="H40" i="23" s="1"/>
  <c r="C40" i="23"/>
  <c r="G39" i="23"/>
  <c r="C39" i="23"/>
  <c r="E39" i="23" s="1"/>
  <c r="G38" i="23"/>
  <c r="N38" i="23" s="1"/>
  <c r="C38" i="23"/>
  <c r="N37" i="23"/>
  <c r="G37" i="23"/>
  <c r="H37" i="23" s="1"/>
  <c r="I37" i="23" s="1"/>
  <c r="C37" i="23"/>
  <c r="N36" i="23"/>
  <c r="H36" i="23"/>
  <c r="I36" i="23" s="1"/>
  <c r="G36" i="23"/>
  <c r="C36" i="23"/>
  <c r="G35" i="23"/>
  <c r="N35" i="23" s="1"/>
  <c r="C35" i="23"/>
  <c r="G34" i="23"/>
  <c r="N34" i="23" s="1"/>
  <c r="C34" i="23"/>
  <c r="G33" i="23"/>
  <c r="N33" i="23" s="1"/>
  <c r="C33" i="23"/>
  <c r="G32" i="23"/>
  <c r="N32" i="23" s="1"/>
  <c r="C32" i="23"/>
  <c r="N31" i="23"/>
  <c r="G31" i="23"/>
  <c r="H31" i="23" s="1"/>
  <c r="C31" i="23"/>
  <c r="E31" i="23" s="1"/>
  <c r="H30" i="23"/>
  <c r="I30" i="23" s="1"/>
  <c r="G30" i="23"/>
  <c r="N30" i="23" s="1"/>
  <c r="C30" i="23"/>
  <c r="G29" i="23"/>
  <c r="N29" i="23" s="1"/>
  <c r="C29" i="23"/>
  <c r="E29" i="23" s="1"/>
  <c r="G28" i="23"/>
  <c r="H28" i="23" s="1"/>
  <c r="C28" i="23"/>
  <c r="E28" i="23" s="1"/>
  <c r="G27" i="23"/>
  <c r="N27" i="23" s="1"/>
  <c r="C27" i="23"/>
  <c r="G26" i="23"/>
  <c r="N26" i="23" s="1"/>
  <c r="C26" i="23"/>
  <c r="N25" i="23"/>
  <c r="G25" i="23"/>
  <c r="H25" i="23" s="1"/>
  <c r="C25" i="23"/>
  <c r="H24" i="23"/>
  <c r="G24" i="23"/>
  <c r="N24" i="23" s="1"/>
  <c r="C24" i="23"/>
  <c r="G23" i="23"/>
  <c r="H23" i="23" s="1"/>
  <c r="I23" i="23" s="1"/>
  <c r="C23" i="23"/>
  <c r="E23" i="23" s="1"/>
  <c r="N22" i="23"/>
  <c r="G22" i="23"/>
  <c r="H22" i="23" s="1"/>
  <c r="I22" i="23" s="1"/>
  <c r="C22" i="23"/>
  <c r="G21" i="23"/>
  <c r="N21" i="23" s="1"/>
  <c r="C21" i="23"/>
  <c r="N20" i="23"/>
  <c r="G20" i="23"/>
  <c r="H20" i="23" s="1"/>
  <c r="C20" i="23"/>
  <c r="E20" i="23" s="1"/>
  <c r="G19" i="23"/>
  <c r="N19" i="23" s="1"/>
  <c r="C19" i="23"/>
  <c r="H18" i="23"/>
  <c r="I18" i="23" s="1"/>
  <c r="G18" i="23"/>
  <c r="N18" i="23" s="1"/>
  <c r="C18" i="23"/>
  <c r="E18" i="23" s="1"/>
  <c r="N17" i="23"/>
  <c r="H17" i="23"/>
  <c r="I17" i="23" s="1"/>
  <c r="G17" i="23"/>
  <c r="C17" i="23"/>
  <c r="E17" i="23" s="1"/>
  <c r="G16" i="23"/>
  <c r="H16" i="23" s="1"/>
  <c r="I16" i="23" s="1"/>
  <c r="C16" i="23"/>
  <c r="E16" i="23" s="1"/>
  <c r="G15" i="23"/>
  <c r="N15" i="23" s="1"/>
  <c r="C15" i="23"/>
  <c r="N14" i="23"/>
  <c r="H14" i="23"/>
  <c r="I14" i="23" s="1"/>
  <c r="G14" i="23"/>
  <c r="C14" i="23"/>
  <c r="G13" i="23"/>
  <c r="N13" i="23" s="1"/>
  <c r="C13" i="23"/>
  <c r="G12" i="23"/>
  <c r="H12" i="23" s="1"/>
  <c r="C12" i="23"/>
  <c r="H11" i="23"/>
  <c r="I11" i="23" s="1"/>
  <c r="G11" i="23"/>
  <c r="N11" i="23" s="1"/>
  <c r="C11" i="23"/>
  <c r="H10" i="23"/>
  <c r="G10" i="23"/>
  <c r="N10" i="23" s="1"/>
  <c r="C10" i="23"/>
  <c r="N9" i="23"/>
  <c r="H9" i="23"/>
  <c r="I9" i="23" s="1"/>
  <c r="G9" i="23"/>
  <c r="C9" i="23"/>
  <c r="E9" i="23" s="1"/>
  <c r="G8" i="23"/>
  <c r="N8" i="23" s="1"/>
  <c r="C8" i="23"/>
  <c r="G7" i="23"/>
  <c r="H7" i="23" s="1"/>
  <c r="I7" i="23" s="1"/>
  <c r="C7" i="23"/>
  <c r="E7" i="23" s="1"/>
  <c r="H6" i="23"/>
  <c r="I6" i="23" s="1"/>
  <c r="G6" i="23"/>
  <c r="N6" i="23" s="1"/>
  <c r="C6" i="23"/>
  <c r="N5" i="23"/>
  <c r="H5" i="23"/>
  <c r="I5" i="23" s="1"/>
  <c r="G5" i="23"/>
  <c r="E5" i="23"/>
  <c r="C5" i="23"/>
  <c r="G4" i="23"/>
  <c r="H4" i="23" s="1"/>
  <c r="I4" i="23" s="1"/>
  <c r="C4" i="23"/>
  <c r="E4" i="23" s="1"/>
  <c r="L3" i="23"/>
  <c r="O3" i="23" s="1"/>
  <c r="G3" i="23"/>
  <c r="N3" i="23" s="1"/>
  <c r="C3" i="23"/>
  <c r="E3" i="23" s="1"/>
  <c r="L1" i="23"/>
  <c r="AF38" i="22"/>
  <c r="L3" i="22" s="1"/>
  <c r="AF33" i="22"/>
  <c r="AF35" i="22" s="1"/>
  <c r="G3" i="22"/>
  <c r="H3" i="22" s="1"/>
  <c r="I3" i="22" s="1"/>
  <c r="J3" i="22" s="1"/>
  <c r="J4" i="22" s="1"/>
  <c r="J5" i="22" s="1"/>
  <c r="C3" i="22"/>
  <c r="L1" i="22"/>
  <c r="N117" i="6"/>
  <c r="G117" i="6"/>
  <c r="H117" i="6" s="1"/>
  <c r="C117" i="6"/>
  <c r="G116" i="6"/>
  <c r="C116" i="6"/>
  <c r="G115" i="6"/>
  <c r="H115" i="6" s="1"/>
  <c r="C115" i="6"/>
  <c r="G114" i="6"/>
  <c r="N114" i="6" s="1"/>
  <c r="C114" i="6"/>
  <c r="G113" i="6"/>
  <c r="H113" i="6" s="1"/>
  <c r="C113" i="6"/>
  <c r="G112" i="6"/>
  <c r="N112" i="6" s="1"/>
  <c r="C112" i="6"/>
  <c r="G111" i="6"/>
  <c r="H111" i="6" s="1"/>
  <c r="C111" i="6"/>
  <c r="G110" i="6"/>
  <c r="H110" i="6" s="1"/>
  <c r="C110" i="6"/>
  <c r="N109" i="6"/>
  <c r="G109" i="6"/>
  <c r="H109" i="6" s="1"/>
  <c r="C109" i="6"/>
  <c r="G108" i="6"/>
  <c r="H108" i="6" s="1"/>
  <c r="C108" i="6"/>
  <c r="G107" i="6"/>
  <c r="H107" i="6" s="1"/>
  <c r="I107" i="6" s="1"/>
  <c r="C107" i="6"/>
  <c r="G106" i="6"/>
  <c r="N106" i="6" s="1"/>
  <c r="C106" i="6"/>
  <c r="G105" i="6"/>
  <c r="H105" i="6" s="1"/>
  <c r="C105" i="6"/>
  <c r="G104" i="6"/>
  <c r="H104" i="6" s="1"/>
  <c r="C104" i="6"/>
  <c r="N103" i="6"/>
  <c r="G103" i="6"/>
  <c r="H103" i="6" s="1"/>
  <c r="C103" i="6"/>
  <c r="G102" i="6"/>
  <c r="N102" i="6" s="1"/>
  <c r="C102" i="6"/>
  <c r="G101" i="6"/>
  <c r="H101" i="6" s="1"/>
  <c r="C101" i="6"/>
  <c r="G100" i="6"/>
  <c r="C100" i="6"/>
  <c r="G99" i="6"/>
  <c r="H99" i="6" s="1"/>
  <c r="C99" i="6"/>
  <c r="N98" i="6"/>
  <c r="H98" i="6"/>
  <c r="G98" i="6"/>
  <c r="C98" i="6"/>
  <c r="G97" i="6"/>
  <c r="H97" i="6" s="1"/>
  <c r="C97" i="6"/>
  <c r="G96" i="6"/>
  <c r="H96" i="6" s="1"/>
  <c r="C96" i="6"/>
  <c r="N95" i="6"/>
  <c r="G95" i="6"/>
  <c r="H95" i="6" s="1"/>
  <c r="C95" i="6"/>
  <c r="G94" i="6"/>
  <c r="H94" i="6" s="1"/>
  <c r="I94" i="6" s="1"/>
  <c r="C94" i="6"/>
  <c r="G93" i="6"/>
  <c r="H93" i="6" s="1"/>
  <c r="C93" i="6"/>
  <c r="G92" i="6"/>
  <c r="H92" i="6" s="1"/>
  <c r="C92" i="6"/>
  <c r="G91" i="6"/>
  <c r="H91" i="6" s="1"/>
  <c r="C91" i="6"/>
  <c r="G90" i="6"/>
  <c r="N90" i="6" s="1"/>
  <c r="C90" i="6"/>
  <c r="G89" i="6"/>
  <c r="H89" i="6" s="1"/>
  <c r="C89" i="6"/>
  <c r="G88" i="6"/>
  <c r="N88" i="6" s="1"/>
  <c r="C88" i="6"/>
  <c r="G87" i="6"/>
  <c r="H87" i="6" s="1"/>
  <c r="C87" i="6"/>
  <c r="G86" i="6"/>
  <c r="N86" i="6" s="1"/>
  <c r="C86" i="6"/>
  <c r="G85" i="6"/>
  <c r="H85" i="6" s="1"/>
  <c r="I85" i="6" s="1"/>
  <c r="C85" i="6"/>
  <c r="H84" i="6"/>
  <c r="G84" i="6"/>
  <c r="N84" i="6" s="1"/>
  <c r="C84" i="6"/>
  <c r="G83" i="6"/>
  <c r="H83" i="6" s="1"/>
  <c r="C83" i="6"/>
  <c r="G82" i="6"/>
  <c r="H82" i="6" s="1"/>
  <c r="C82" i="6"/>
  <c r="N81" i="6"/>
  <c r="G81" i="6"/>
  <c r="H81" i="6" s="1"/>
  <c r="C81" i="6"/>
  <c r="G80" i="6"/>
  <c r="N80" i="6" s="1"/>
  <c r="C80" i="6"/>
  <c r="N79" i="6"/>
  <c r="G79" i="6"/>
  <c r="H79" i="6" s="1"/>
  <c r="C79" i="6"/>
  <c r="G78" i="6"/>
  <c r="C78" i="6"/>
  <c r="G77" i="6"/>
  <c r="H77" i="6" s="1"/>
  <c r="C77" i="6"/>
  <c r="N76" i="6"/>
  <c r="G76" i="6"/>
  <c r="H76" i="6" s="1"/>
  <c r="C76" i="6"/>
  <c r="G75" i="6"/>
  <c r="C75" i="6"/>
  <c r="G74" i="6"/>
  <c r="N74" i="6" s="1"/>
  <c r="C74" i="6"/>
  <c r="N73" i="6"/>
  <c r="G73" i="6"/>
  <c r="H73" i="6" s="1"/>
  <c r="C73" i="6"/>
  <c r="G72" i="6"/>
  <c r="H72" i="6" s="1"/>
  <c r="C72" i="6"/>
  <c r="G71" i="6"/>
  <c r="H71" i="6" s="1"/>
  <c r="C71" i="6"/>
  <c r="H70" i="6"/>
  <c r="G70" i="6"/>
  <c r="N70" i="6" s="1"/>
  <c r="C70" i="6"/>
  <c r="G69" i="6"/>
  <c r="C69" i="6"/>
  <c r="G68" i="6"/>
  <c r="N68" i="6" s="1"/>
  <c r="C68" i="6"/>
  <c r="N67" i="6"/>
  <c r="G67" i="6"/>
  <c r="H67" i="6" s="1"/>
  <c r="C67" i="6"/>
  <c r="G66" i="6"/>
  <c r="N66" i="6" s="1"/>
  <c r="C66" i="6"/>
  <c r="E66" i="6" s="1"/>
  <c r="G65" i="6"/>
  <c r="C65" i="6"/>
  <c r="N64" i="6"/>
  <c r="H64" i="6"/>
  <c r="G64" i="6"/>
  <c r="C64" i="6"/>
  <c r="G63" i="6"/>
  <c r="H63" i="6" s="1"/>
  <c r="C63" i="6"/>
  <c r="G62" i="6"/>
  <c r="N62" i="6" s="1"/>
  <c r="C62" i="6"/>
  <c r="N61" i="6"/>
  <c r="H61" i="6"/>
  <c r="G61" i="6"/>
  <c r="C61" i="6"/>
  <c r="G60" i="6"/>
  <c r="H60" i="6" s="1"/>
  <c r="C60" i="6"/>
  <c r="N59" i="6"/>
  <c r="H59" i="6"/>
  <c r="G59" i="6"/>
  <c r="C59" i="6"/>
  <c r="G58" i="6"/>
  <c r="N58" i="6" s="1"/>
  <c r="C58" i="6"/>
  <c r="E58" i="6" s="1"/>
  <c r="G57" i="6"/>
  <c r="N57" i="6" s="1"/>
  <c r="C57" i="6"/>
  <c r="G56" i="6"/>
  <c r="C56" i="6"/>
  <c r="G55" i="6"/>
  <c r="N55" i="6" s="1"/>
  <c r="C55" i="6"/>
  <c r="G54" i="6"/>
  <c r="N54" i="6" s="1"/>
  <c r="C54" i="6"/>
  <c r="G53" i="6"/>
  <c r="N53" i="6" s="1"/>
  <c r="C53" i="6"/>
  <c r="G52" i="6"/>
  <c r="N52" i="6" s="1"/>
  <c r="C52" i="6"/>
  <c r="N51" i="6"/>
  <c r="H51" i="6"/>
  <c r="G51" i="6"/>
  <c r="C51" i="6"/>
  <c r="G50" i="6"/>
  <c r="H50" i="6" s="1"/>
  <c r="I50" i="6" s="1"/>
  <c r="C50" i="6"/>
  <c r="N49" i="6"/>
  <c r="H49" i="6"/>
  <c r="G49" i="6"/>
  <c r="C49" i="6"/>
  <c r="G48" i="6"/>
  <c r="N48" i="6" s="1"/>
  <c r="C48" i="6"/>
  <c r="N47" i="6"/>
  <c r="H47" i="6"/>
  <c r="G47" i="6"/>
  <c r="C47" i="6"/>
  <c r="G46" i="6"/>
  <c r="H46" i="6" s="1"/>
  <c r="I46" i="6" s="1"/>
  <c r="C46" i="6"/>
  <c r="G45" i="6"/>
  <c r="N45" i="6" s="1"/>
  <c r="C45" i="6"/>
  <c r="G44" i="6"/>
  <c r="H44" i="6" s="1"/>
  <c r="C44" i="6"/>
  <c r="G43" i="6"/>
  <c r="N43" i="6" s="1"/>
  <c r="C43" i="6"/>
  <c r="G42" i="6"/>
  <c r="N42" i="6" s="1"/>
  <c r="C42" i="6"/>
  <c r="G41" i="6"/>
  <c r="N41" i="6" s="1"/>
  <c r="C41" i="6"/>
  <c r="G40" i="6"/>
  <c r="C40" i="6"/>
  <c r="E40" i="6" s="1"/>
  <c r="G39" i="6"/>
  <c r="N39" i="6" s="1"/>
  <c r="C39" i="6"/>
  <c r="G38" i="6"/>
  <c r="N38" i="6" s="1"/>
  <c r="C38" i="6"/>
  <c r="E38" i="6" s="1"/>
  <c r="N37" i="6"/>
  <c r="G37" i="6"/>
  <c r="H37" i="6" s="1"/>
  <c r="C37" i="6"/>
  <c r="G36" i="6"/>
  <c r="N36" i="6" s="1"/>
  <c r="C36" i="6"/>
  <c r="G35" i="6"/>
  <c r="N35" i="6" s="1"/>
  <c r="C35" i="6"/>
  <c r="G34" i="6"/>
  <c r="N34" i="6" s="1"/>
  <c r="C34" i="6"/>
  <c r="G33" i="6"/>
  <c r="H33" i="6" s="1"/>
  <c r="C33" i="6"/>
  <c r="G32" i="6"/>
  <c r="C32" i="6"/>
  <c r="G31" i="6"/>
  <c r="N31" i="6" s="1"/>
  <c r="C31" i="6"/>
  <c r="G30" i="6"/>
  <c r="H30" i="6" s="1"/>
  <c r="C30" i="6"/>
  <c r="G29" i="6"/>
  <c r="C29" i="6"/>
  <c r="G28" i="6"/>
  <c r="N28" i="6" s="1"/>
  <c r="C28" i="6"/>
  <c r="G27" i="6"/>
  <c r="N27" i="6" s="1"/>
  <c r="C27" i="6"/>
  <c r="G26" i="6"/>
  <c r="N26" i="6" s="1"/>
  <c r="C26" i="6"/>
  <c r="G25" i="6"/>
  <c r="N25" i="6" s="1"/>
  <c r="C25" i="6"/>
  <c r="G24" i="6"/>
  <c r="N24" i="6" s="1"/>
  <c r="C24" i="6"/>
  <c r="G23" i="6"/>
  <c r="H23" i="6" s="1"/>
  <c r="C23" i="6"/>
  <c r="G22" i="6"/>
  <c r="N22" i="6" s="1"/>
  <c r="C22" i="6"/>
  <c r="G21" i="6"/>
  <c r="H21" i="6" s="1"/>
  <c r="C21" i="6"/>
  <c r="G20" i="6"/>
  <c r="N20" i="6" s="1"/>
  <c r="C20" i="6"/>
  <c r="N19" i="6"/>
  <c r="G19" i="6"/>
  <c r="H19" i="6" s="1"/>
  <c r="C19" i="6"/>
  <c r="E19" i="6" s="1"/>
  <c r="G18" i="6"/>
  <c r="N18" i="6" s="1"/>
  <c r="C18" i="6"/>
  <c r="N17" i="6"/>
  <c r="H17" i="6"/>
  <c r="G17" i="6"/>
  <c r="C17" i="6"/>
  <c r="G16" i="6"/>
  <c r="H16" i="6" s="1"/>
  <c r="C16" i="6"/>
  <c r="G15" i="6"/>
  <c r="N15" i="6" s="1"/>
  <c r="C15" i="6"/>
  <c r="G14" i="6"/>
  <c r="H14" i="6" s="1"/>
  <c r="C14" i="6"/>
  <c r="G13" i="6"/>
  <c r="H13" i="6" s="1"/>
  <c r="I13" i="6" s="1"/>
  <c r="C13" i="6"/>
  <c r="G12" i="6"/>
  <c r="N12" i="6" s="1"/>
  <c r="C12" i="6"/>
  <c r="N11" i="6"/>
  <c r="G11" i="6"/>
  <c r="H11" i="6" s="1"/>
  <c r="C11" i="6"/>
  <c r="G10" i="6"/>
  <c r="N10" i="6" s="1"/>
  <c r="C10" i="6"/>
  <c r="G9" i="6"/>
  <c r="N9" i="6" s="1"/>
  <c r="C9" i="6"/>
  <c r="G8" i="6"/>
  <c r="H8" i="6" s="1"/>
  <c r="C8" i="6"/>
  <c r="G7" i="6"/>
  <c r="N7" i="6" s="1"/>
  <c r="C7" i="6"/>
  <c r="G6" i="6"/>
  <c r="H6" i="6" s="1"/>
  <c r="C6" i="6"/>
  <c r="E6" i="6" s="1"/>
  <c r="G5" i="6"/>
  <c r="H5" i="6" s="1"/>
  <c r="C5" i="6"/>
  <c r="G4" i="6"/>
  <c r="N4" i="6" s="1"/>
  <c r="C4" i="6"/>
  <c r="N3" i="6"/>
  <c r="G3" i="6"/>
  <c r="H3" i="6" s="1"/>
  <c r="C3" i="6"/>
  <c r="L1" i="6"/>
  <c r="J6" i="22" l="1"/>
  <c r="K5" i="22"/>
  <c r="M4" i="22"/>
  <c r="M5" i="22"/>
  <c r="M6" i="22"/>
  <c r="AF39" i="22"/>
  <c r="V33" i="22" s="1"/>
  <c r="O3" i="22" s="1"/>
  <c r="H36" i="27"/>
  <c r="I36" i="27" s="1"/>
  <c r="N39" i="27"/>
  <c r="H78" i="27"/>
  <c r="I78" i="27" s="1"/>
  <c r="N8" i="27"/>
  <c r="H54" i="27"/>
  <c r="I54" i="27" s="1"/>
  <c r="H68" i="27"/>
  <c r="I68" i="27" s="1"/>
  <c r="N30" i="27"/>
  <c r="H44" i="27"/>
  <c r="I44" i="27" s="1"/>
  <c r="H47" i="27"/>
  <c r="I47" i="27" s="1"/>
  <c r="H58" i="27"/>
  <c r="I58" i="27" s="1"/>
  <c r="N82" i="27"/>
  <c r="N85" i="27"/>
  <c r="H3" i="27"/>
  <c r="I3" i="27" s="1"/>
  <c r="J3" i="27" s="1"/>
  <c r="M3" i="27" s="1"/>
  <c r="N61" i="27"/>
  <c r="N111" i="27"/>
  <c r="N27" i="27"/>
  <c r="N77" i="27"/>
  <c r="N89" i="27"/>
  <c r="N92" i="27"/>
  <c r="N45" i="27"/>
  <c r="H62" i="27"/>
  <c r="I62" i="27" s="1"/>
  <c r="N80" i="27"/>
  <c r="N83" i="27"/>
  <c r="N86" i="27"/>
  <c r="N108" i="27"/>
  <c r="H10" i="27"/>
  <c r="I10" i="27" s="1"/>
  <c r="H16" i="27"/>
  <c r="I16" i="27" s="1"/>
  <c r="N53" i="27"/>
  <c r="N101" i="27"/>
  <c r="N104" i="27"/>
  <c r="N115" i="27"/>
  <c r="H9" i="27"/>
  <c r="I9" i="27" s="1"/>
  <c r="H31" i="27"/>
  <c r="I31" i="27" s="1"/>
  <c r="H42" i="27"/>
  <c r="I42" i="27" s="1"/>
  <c r="N57" i="27"/>
  <c r="N81" i="27"/>
  <c r="N93" i="27"/>
  <c r="N96" i="27"/>
  <c r="N109" i="27"/>
  <c r="N112" i="27"/>
  <c r="H18" i="27"/>
  <c r="I18" i="27" s="1"/>
  <c r="H20" i="27"/>
  <c r="I20" i="27" s="1"/>
  <c r="N22" i="27"/>
  <c r="H29" i="27"/>
  <c r="I29" i="27" s="1"/>
  <c r="H64" i="27"/>
  <c r="I64" i="27" s="1"/>
  <c r="N73" i="27"/>
  <c r="N76" i="27"/>
  <c r="N87" i="27"/>
  <c r="N103" i="27"/>
  <c r="N7" i="27"/>
  <c r="N15" i="27"/>
  <c r="H35" i="27"/>
  <c r="I35" i="27" s="1"/>
  <c r="H40" i="27"/>
  <c r="I40" i="27" s="1"/>
  <c r="N67" i="27"/>
  <c r="N79" i="27"/>
  <c r="N97" i="27"/>
  <c r="N100" i="27"/>
  <c r="N113" i="27"/>
  <c r="N74" i="27"/>
  <c r="N117" i="27"/>
  <c r="P3" i="27"/>
  <c r="Q3" i="27" s="1"/>
  <c r="R3" i="27" s="1"/>
  <c r="S3" i="27" s="1"/>
  <c r="H106" i="27"/>
  <c r="I106" i="27" s="1"/>
  <c r="N106" i="27"/>
  <c r="H48" i="27"/>
  <c r="I48" i="27" s="1"/>
  <c r="N48" i="27"/>
  <c r="H65" i="27"/>
  <c r="I65" i="27" s="1"/>
  <c r="N65" i="27"/>
  <c r="H110" i="27"/>
  <c r="I110" i="27" s="1"/>
  <c r="N110" i="27"/>
  <c r="N28" i="27"/>
  <c r="H33" i="27"/>
  <c r="I33" i="27" s="1"/>
  <c r="H34" i="27"/>
  <c r="I34" i="27" s="1"/>
  <c r="H52" i="27"/>
  <c r="I52" i="27" s="1"/>
  <c r="H114" i="27"/>
  <c r="I114" i="27" s="1"/>
  <c r="N114" i="27"/>
  <c r="N4" i="27"/>
  <c r="H12" i="27"/>
  <c r="I12" i="27" s="1"/>
  <c r="N17" i="27"/>
  <c r="H32" i="27"/>
  <c r="I32" i="27" s="1"/>
  <c r="H41" i="27"/>
  <c r="I41" i="27" s="1"/>
  <c r="H69" i="27"/>
  <c r="I69" i="27" s="1"/>
  <c r="N69" i="27"/>
  <c r="H94" i="27"/>
  <c r="I94" i="27" s="1"/>
  <c r="N94" i="27"/>
  <c r="N26" i="27"/>
  <c r="H88" i="27"/>
  <c r="I88" i="27" s="1"/>
  <c r="N88" i="27"/>
  <c r="H5" i="27"/>
  <c r="I5" i="27" s="1"/>
  <c r="H25" i="27"/>
  <c r="I25" i="27" s="1"/>
  <c r="H37" i="27"/>
  <c r="I37" i="27" s="1"/>
  <c r="H51" i="27"/>
  <c r="I51" i="27" s="1"/>
  <c r="H55" i="27"/>
  <c r="I55" i="27" s="1"/>
  <c r="H90" i="27"/>
  <c r="I90" i="27" s="1"/>
  <c r="H49" i="27"/>
  <c r="I49" i="27" s="1"/>
  <c r="N49" i="27"/>
  <c r="H59" i="27"/>
  <c r="I59" i="27" s="1"/>
  <c r="H63" i="27"/>
  <c r="I63" i="27" s="1"/>
  <c r="N63" i="27"/>
  <c r="H98" i="27"/>
  <c r="I98" i="27" s="1"/>
  <c r="N98" i="27"/>
  <c r="H14" i="27"/>
  <c r="I14" i="27" s="1"/>
  <c r="N14" i="27"/>
  <c r="H23" i="27"/>
  <c r="I23" i="27" s="1"/>
  <c r="H66" i="27"/>
  <c r="I66" i="27" s="1"/>
  <c r="H102" i="27"/>
  <c r="I102" i="27" s="1"/>
  <c r="N102" i="27"/>
  <c r="I22" i="27"/>
  <c r="E25" i="27"/>
  <c r="E34" i="27"/>
  <c r="E37" i="27"/>
  <c r="I43" i="27"/>
  <c r="E44" i="27"/>
  <c r="I50" i="27"/>
  <c r="E51" i="27"/>
  <c r="E62" i="27"/>
  <c r="E64" i="27"/>
  <c r="N72" i="27"/>
  <c r="I75" i="27"/>
  <c r="I77" i="27"/>
  <c r="I79" i="27"/>
  <c r="I92" i="27"/>
  <c r="I96" i="27"/>
  <c r="I100" i="27"/>
  <c r="I104" i="27"/>
  <c r="I108" i="27"/>
  <c r="I112" i="27"/>
  <c r="N116" i="27"/>
  <c r="H116" i="27"/>
  <c r="I116" i="27" s="1"/>
  <c r="E50" i="27"/>
  <c r="I56" i="27"/>
  <c r="H71" i="27"/>
  <c r="I71" i="27" s="1"/>
  <c r="N71" i="27"/>
  <c r="E74" i="27"/>
  <c r="I85" i="27"/>
  <c r="E93" i="27"/>
  <c r="E97" i="27"/>
  <c r="E101" i="27"/>
  <c r="E105" i="27"/>
  <c r="E109" i="27"/>
  <c r="E113" i="27"/>
  <c r="I117" i="27"/>
  <c r="H38" i="27"/>
  <c r="I38" i="27" s="1"/>
  <c r="H60" i="27"/>
  <c r="I60" i="27" s="1"/>
  <c r="I73" i="27"/>
  <c r="E77" i="27"/>
  <c r="I80" i="27"/>
  <c r="I81" i="27"/>
  <c r="H84" i="27"/>
  <c r="I84" i="27" s="1"/>
  <c r="I93" i="27"/>
  <c r="I97" i="27"/>
  <c r="I101" i="27"/>
  <c r="I105" i="27"/>
  <c r="I109" i="27"/>
  <c r="I113" i="27"/>
  <c r="H13" i="27"/>
  <c r="I13" i="27" s="1"/>
  <c r="E16" i="27"/>
  <c r="E29" i="27"/>
  <c r="E35" i="27"/>
  <c r="E47" i="27"/>
  <c r="E58" i="27"/>
  <c r="I76" i="27"/>
  <c r="I8" i="26"/>
  <c r="E12" i="26"/>
  <c r="E21" i="26"/>
  <c r="E32" i="26"/>
  <c r="E39" i="26"/>
  <c r="E46" i="26"/>
  <c r="I58" i="26"/>
  <c r="I63" i="26"/>
  <c r="I70" i="26"/>
  <c r="I73" i="26"/>
  <c r="E77" i="26"/>
  <c r="I79" i="26"/>
  <c r="I82" i="26"/>
  <c r="I85" i="26"/>
  <c r="I92" i="26"/>
  <c r="E95" i="26"/>
  <c r="I98" i="26"/>
  <c r="I107" i="26"/>
  <c r="E111" i="26"/>
  <c r="I114" i="26"/>
  <c r="E3" i="26"/>
  <c r="E6" i="26"/>
  <c r="N8" i="26"/>
  <c r="E16" i="26"/>
  <c r="E34" i="26"/>
  <c r="E36" i="26"/>
  <c r="I39" i="26"/>
  <c r="I46" i="26"/>
  <c r="I49" i="26"/>
  <c r="N63" i="26"/>
  <c r="E67" i="26"/>
  <c r="N73" i="26"/>
  <c r="N79" i="26"/>
  <c r="E83" i="26"/>
  <c r="E86" i="26"/>
  <c r="E89" i="26"/>
  <c r="I95" i="26"/>
  <c r="E99" i="26"/>
  <c r="N101" i="26"/>
  <c r="I111" i="26"/>
  <c r="E115" i="26"/>
  <c r="I61" i="26"/>
  <c r="E74" i="26"/>
  <c r="I83" i="26"/>
  <c r="I89" i="26"/>
  <c r="E96" i="26"/>
  <c r="I115" i="26"/>
  <c r="E9" i="26"/>
  <c r="E19" i="26"/>
  <c r="E30" i="26"/>
  <c r="I104" i="26"/>
  <c r="N6" i="26"/>
  <c r="I9" i="26"/>
  <c r="H16" i="26"/>
  <c r="I16" i="26" s="1"/>
  <c r="I22" i="26"/>
  <c r="N27" i="26"/>
  <c r="I30" i="26"/>
  <c r="H34" i="26"/>
  <c r="I34" i="26" s="1"/>
  <c r="E37" i="26"/>
  <c r="E44" i="26"/>
  <c r="E50" i="26"/>
  <c r="E54" i="26"/>
  <c r="E68" i="26"/>
  <c r="N83" i="26"/>
  <c r="N86" i="26"/>
  <c r="E90" i="26"/>
  <c r="N108" i="26"/>
  <c r="I6" i="26"/>
  <c r="E22" i="26"/>
  <c r="I27" i="26"/>
  <c r="E40" i="26"/>
  <c r="E59" i="26"/>
  <c r="I67" i="26"/>
  <c r="I71" i="26"/>
  <c r="I77" i="26"/>
  <c r="E80" i="26"/>
  <c r="E112" i="26"/>
  <c r="E7" i="26"/>
  <c r="E14" i="26"/>
  <c r="E17" i="26"/>
  <c r="E23" i="26"/>
  <c r="E28" i="26"/>
  <c r="N30" i="26"/>
  <c r="I37" i="26"/>
  <c r="E41" i="26"/>
  <c r="I44" i="26"/>
  <c r="H59" i="26"/>
  <c r="I59" i="26" s="1"/>
  <c r="E65" i="26"/>
  <c r="E75" i="26"/>
  <c r="E78" i="26"/>
  <c r="E81" i="26"/>
  <c r="E97" i="26"/>
  <c r="I102" i="26"/>
  <c r="I105" i="26"/>
  <c r="E109" i="26"/>
  <c r="E113" i="26"/>
  <c r="E60" i="26"/>
  <c r="E69" i="26"/>
  <c r="I72" i="26"/>
  <c r="E84" i="26"/>
  <c r="I97" i="26"/>
  <c r="E106" i="26"/>
  <c r="E117" i="26"/>
  <c r="E4" i="26"/>
  <c r="I14" i="26"/>
  <c r="I57" i="26"/>
  <c r="E91" i="26"/>
  <c r="H7" i="26"/>
  <c r="I7" i="26" s="1"/>
  <c r="E11" i="26"/>
  <c r="H23" i="26"/>
  <c r="I23" i="26" s="1"/>
  <c r="E42" i="26"/>
  <c r="I48" i="26"/>
  <c r="N62" i="26"/>
  <c r="H65" i="26"/>
  <c r="I65" i="26" s="1"/>
  <c r="I69" i="26"/>
  <c r="E76" i="26"/>
  <c r="H78" i="26"/>
  <c r="I78" i="26" s="1"/>
  <c r="N81" i="26"/>
  <c r="E88" i="26"/>
  <c r="I91" i="26"/>
  <c r="H94" i="26"/>
  <c r="I94" i="26" s="1"/>
  <c r="N97" i="26"/>
  <c r="H100" i="26"/>
  <c r="I100" i="26" s="1"/>
  <c r="E103" i="26"/>
  <c r="E110" i="26"/>
  <c r="N113" i="26"/>
  <c r="E5" i="26"/>
  <c r="E8" i="26"/>
  <c r="I11" i="26"/>
  <c r="E15" i="26"/>
  <c r="E26" i="26"/>
  <c r="E33" i="26"/>
  <c r="E35" i="26"/>
  <c r="E52" i="26"/>
  <c r="I55" i="26"/>
  <c r="I60" i="26"/>
  <c r="E70" i="26"/>
  <c r="I76" i="26"/>
  <c r="E79" i="26"/>
  <c r="E82" i="26"/>
  <c r="E85" i="26"/>
  <c r="E92" i="26"/>
  <c r="E98" i="26"/>
  <c r="E101" i="26"/>
  <c r="I103" i="26"/>
  <c r="E107" i="26"/>
  <c r="E114" i="26"/>
  <c r="AF39" i="26"/>
  <c r="E18" i="26"/>
  <c r="I88" i="26"/>
  <c r="H35" i="26"/>
  <c r="I35" i="26" s="1"/>
  <c r="N39" i="26"/>
  <c r="H52" i="26"/>
  <c r="I52" i="26" s="1"/>
  <c r="N75" i="26"/>
  <c r="N82" i="26"/>
  <c r="N87" i="26"/>
  <c r="N89" i="26"/>
  <c r="N103" i="26"/>
  <c r="N105" i="26"/>
  <c r="H13" i="26"/>
  <c r="I13" i="26" s="1"/>
  <c r="H116" i="26"/>
  <c r="I116" i="26" s="1"/>
  <c r="N9" i="26"/>
  <c r="N11" i="26"/>
  <c r="H29" i="26"/>
  <c r="I29" i="26" s="1"/>
  <c r="H38" i="26"/>
  <c r="I38" i="26" s="1"/>
  <c r="H43" i="26"/>
  <c r="I43" i="26" s="1"/>
  <c r="H45" i="26"/>
  <c r="I45" i="26" s="1"/>
  <c r="H47" i="26"/>
  <c r="I47" i="26" s="1"/>
  <c r="H51" i="26"/>
  <c r="I51" i="26" s="1"/>
  <c r="N71" i="26"/>
  <c r="H80" i="26"/>
  <c r="I80" i="26" s="1"/>
  <c r="N85" i="26"/>
  <c r="N92" i="26"/>
  <c r="N99" i="26"/>
  <c r="N111" i="26"/>
  <c r="N114" i="26"/>
  <c r="H3" i="26"/>
  <c r="I3" i="26" s="1"/>
  <c r="J3" i="26" s="1"/>
  <c r="H5" i="26"/>
  <c r="I5" i="26" s="1"/>
  <c r="N36" i="26"/>
  <c r="H56" i="26"/>
  <c r="I56" i="26" s="1"/>
  <c r="H64" i="26"/>
  <c r="I64" i="26" s="1"/>
  <c r="N69" i="26"/>
  <c r="N76" i="26"/>
  <c r="N109" i="26"/>
  <c r="N117" i="26"/>
  <c r="H10" i="26"/>
  <c r="I10" i="26" s="1"/>
  <c r="H12" i="26"/>
  <c r="I12" i="26" s="1"/>
  <c r="H32" i="26"/>
  <c r="I32" i="26" s="1"/>
  <c r="N19" i="26"/>
  <c r="H21" i="26"/>
  <c r="I21" i="26" s="1"/>
  <c r="H50" i="26"/>
  <c r="I50" i="26" s="1"/>
  <c r="N67" i="26"/>
  <c r="N91" i="26"/>
  <c r="N93" i="26"/>
  <c r="N95" i="26"/>
  <c r="N98" i="26"/>
  <c r="N107" i="26"/>
  <c r="N115" i="26"/>
  <c r="N22" i="26"/>
  <c r="N112" i="26"/>
  <c r="H112" i="26"/>
  <c r="I112" i="26" s="1"/>
  <c r="H54" i="26"/>
  <c r="I54" i="26" s="1"/>
  <c r="N54" i="26"/>
  <c r="H18" i="26"/>
  <c r="I18" i="26" s="1"/>
  <c r="H25" i="26"/>
  <c r="I25" i="26" s="1"/>
  <c r="H31" i="26"/>
  <c r="I31" i="26" s="1"/>
  <c r="N57" i="26"/>
  <c r="N70" i="26"/>
  <c r="H4" i="26"/>
  <c r="I4" i="26" s="1"/>
  <c r="J4" i="26" s="1"/>
  <c r="H15" i="26"/>
  <c r="I15" i="26" s="1"/>
  <c r="H33" i="26"/>
  <c r="I33" i="26" s="1"/>
  <c r="H84" i="26"/>
  <c r="I84" i="26" s="1"/>
  <c r="H26" i="26"/>
  <c r="I26" i="26" s="1"/>
  <c r="H40" i="26"/>
  <c r="I40" i="26" s="1"/>
  <c r="H41" i="26"/>
  <c r="I41" i="26" s="1"/>
  <c r="E43" i="26"/>
  <c r="E66" i="26"/>
  <c r="I75" i="26"/>
  <c r="E87" i="26"/>
  <c r="H90" i="26"/>
  <c r="I90" i="26" s="1"/>
  <c r="H106" i="26"/>
  <c r="I106" i="26" s="1"/>
  <c r="H110" i="26"/>
  <c r="I110" i="26" s="1"/>
  <c r="I113" i="26"/>
  <c r="E61" i="26"/>
  <c r="E53" i="26"/>
  <c r="E13" i="26"/>
  <c r="N14" i="26"/>
  <c r="I19" i="26"/>
  <c r="E20" i="26"/>
  <c r="E24" i="26"/>
  <c r="E27" i="26"/>
  <c r="I36" i="26"/>
  <c r="E38" i="26"/>
  <c r="I42" i="26"/>
  <c r="E63" i="26"/>
  <c r="H68" i="26"/>
  <c r="I68" i="26" s="1"/>
  <c r="E72" i="26"/>
  <c r="E73" i="26"/>
  <c r="I81" i="26"/>
  <c r="I87" i="26"/>
  <c r="E94" i="26"/>
  <c r="H96" i="26"/>
  <c r="I96" i="26" s="1"/>
  <c r="I101" i="26"/>
  <c r="E104" i="26"/>
  <c r="E108" i="26"/>
  <c r="I109" i="26"/>
  <c r="I117" i="26"/>
  <c r="E10" i="26"/>
  <c r="E29" i="26"/>
  <c r="E45" i="26"/>
  <c r="E47" i="26"/>
  <c r="E48" i="26"/>
  <c r="E49" i="26"/>
  <c r="E51" i="26"/>
  <c r="E58" i="26"/>
  <c r="E71" i="26"/>
  <c r="H74" i="26"/>
  <c r="I74" i="26" s="1"/>
  <c r="E93" i="26"/>
  <c r="E100" i="26"/>
  <c r="I108" i="26"/>
  <c r="E116" i="26"/>
  <c r="I62" i="26"/>
  <c r="H66" i="26"/>
  <c r="I66" i="26" s="1"/>
  <c r="H53" i="26"/>
  <c r="I53" i="26" s="1"/>
  <c r="E56" i="26"/>
  <c r="E64" i="26"/>
  <c r="N13" i="25"/>
  <c r="H31" i="25"/>
  <c r="I31" i="25" s="1"/>
  <c r="N68" i="25"/>
  <c r="N89" i="25"/>
  <c r="N95" i="25"/>
  <c r="H100" i="25"/>
  <c r="I100" i="25" s="1"/>
  <c r="H106" i="25"/>
  <c r="N112" i="25"/>
  <c r="H80" i="25"/>
  <c r="N98" i="25"/>
  <c r="N9" i="25"/>
  <c r="H20" i="25"/>
  <c r="I20" i="25" s="1"/>
  <c r="H23" i="25"/>
  <c r="N29" i="25"/>
  <c r="N39" i="25"/>
  <c r="H42" i="25"/>
  <c r="I42" i="25" s="1"/>
  <c r="N63" i="25"/>
  <c r="N69" i="25"/>
  <c r="H78" i="25"/>
  <c r="H96" i="25"/>
  <c r="I96" i="25" s="1"/>
  <c r="N6" i="25"/>
  <c r="N37" i="25"/>
  <c r="H48" i="25"/>
  <c r="I48" i="25" s="1"/>
  <c r="N54" i="25"/>
  <c r="N60" i="25"/>
  <c r="H116" i="25"/>
  <c r="H18" i="25"/>
  <c r="I18" i="25" s="1"/>
  <c r="H76" i="25"/>
  <c r="N94" i="25"/>
  <c r="N99" i="25"/>
  <c r="H102" i="25"/>
  <c r="N105" i="25"/>
  <c r="H108" i="25"/>
  <c r="N111" i="25"/>
  <c r="N21" i="25"/>
  <c r="N27" i="25"/>
  <c r="H40" i="25"/>
  <c r="I40" i="25" s="1"/>
  <c r="N46" i="25"/>
  <c r="N73" i="25"/>
  <c r="N114" i="25"/>
  <c r="K3" i="25"/>
  <c r="M3" i="25"/>
  <c r="I52" i="25"/>
  <c r="I64" i="25"/>
  <c r="E67" i="25"/>
  <c r="I80" i="25"/>
  <c r="H82" i="25"/>
  <c r="I82" i="25" s="1"/>
  <c r="N82" i="25"/>
  <c r="H107" i="25"/>
  <c r="I107" i="25" s="1"/>
  <c r="N107" i="25"/>
  <c r="E110" i="25"/>
  <c r="I112" i="25"/>
  <c r="H7" i="25"/>
  <c r="I7" i="25" s="1"/>
  <c r="H14" i="25"/>
  <c r="I14" i="25" s="1"/>
  <c r="H22" i="25"/>
  <c r="I22" i="25" s="1"/>
  <c r="H30" i="25"/>
  <c r="I30" i="25" s="1"/>
  <c r="I34" i="25"/>
  <c r="E44" i="25"/>
  <c r="H45" i="25"/>
  <c r="I45" i="25" s="1"/>
  <c r="E50" i="25"/>
  <c r="E51" i="25"/>
  <c r="E57" i="25"/>
  <c r="I58" i="25"/>
  <c r="H59" i="25"/>
  <c r="I59" i="25" s="1"/>
  <c r="I67" i="25"/>
  <c r="H71" i="25"/>
  <c r="I71" i="25" s="1"/>
  <c r="N71" i="25"/>
  <c r="E73" i="25"/>
  <c r="E78" i="25"/>
  <c r="H84" i="25"/>
  <c r="I84" i="25" s="1"/>
  <c r="E88" i="25"/>
  <c r="E90" i="25"/>
  <c r="E95" i="25"/>
  <c r="I99" i="25"/>
  <c r="E108" i="25"/>
  <c r="I110" i="25"/>
  <c r="H4" i="25"/>
  <c r="I4" i="25" s="1"/>
  <c r="J4" i="25" s="1"/>
  <c r="H11" i="25"/>
  <c r="I11" i="25" s="1"/>
  <c r="E12" i="25"/>
  <c r="E25" i="25"/>
  <c r="I37" i="25"/>
  <c r="H38" i="25"/>
  <c r="I38" i="25" s="1"/>
  <c r="I44" i="25"/>
  <c r="E56" i="25"/>
  <c r="N67" i="25"/>
  <c r="E75" i="25"/>
  <c r="N90" i="25"/>
  <c r="H90" i="25"/>
  <c r="I90" i="25" s="1"/>
  <c r="E98" i="25"/>
  <c r="H101" i="25"/>
  <c r="I101" i="25" s="1"/>
  <c r="N101" i="25"/>
  <c r="H103" i="25"/>
  <c r="I103" i="25" s="1"/>
  <c r="N103" i="25"/>
  <c r="E113" i="25"/>
  <c r="E99" i="25"/>
  <c r="E96" i="25"/>
  <c r="I95" i="25"/>
  <c r="E83" i="25"/>
  <c r="E80" i="25"/>
  <c r="I79" i="25"/>
  <c r="I76" i="25"/>
  <c r="I92" i="25"/>
  <c r="E77" i="25"/>
  <c r="E64" i="25"/>
  <c r="I63" i="25"/>
  <c r="E55" i="25"/>
  <c r="E47" i="25"/>
  <c r="E111" i="25"/>
  <c r="I108" i="25"/>
  <c r="E94" i="25"/>
  <c r="E93" i="25"/>
  <c r="E109" i="25"/>
  <c r="I73" i="25"/>
  <c r="I105" i="25"/>
  <c r="I116" i="25"/>
  <c r="I115" i="25"/>
  <c r="I113" i="25"/>
  <c r="E104" i="25"/>
  <c r="E103" i="25"/>
  <c r="E101" i="25"/>
  <c r="E84" i="25"/>
  <c r="E82" i="25"/>
  <c r="E81" i="25"/>
  <c r="E71" i="25"/>
  <c r="E65" i="25"/>
  <c r="E61" i="25"/>
  <c r="E53" i="25"/>
  <c r="E45" i="25"/>
  <c r="E28" i="25"/>
  <c r="E5" i="25"/>
  <c r="I8" i="25"/>
  <c r="H15" i="25"/>
  <c r="I15" i="25" s="1"/>
  <c r="I23" i="25"/>
  <c r="I24" i="25"/>
  <c r="E26" i="25"/>
  <c r="I32" i="25"/>
  <c r="I35" i="25"/>
  <c r="H36" i="25"/>
  <c r="I36" i="25" s="1"/>
  <c r="E42" i="25"/>
  <c r="E43" i="25"/>
  <c r="E49" i="25"/>
  <c r="I50" i="25"/>
  <c r="H51" i="25"/>
  <c r="I51" i="25" s="1"/>
  <c r="H62" i="25"/>
  <c r="I62" i="25" s="1"/>
  <c r="H66" i="25"/>
  <c r="I66" i="25" s="1"/>
  <c r="N66" i="25"/>
  <c r="E69" i="25"/>
  <c r="I75" i="25"/>
  <c r="H88" i="25"/>
  <c r="I88" i="25" s="1"/>
  <c r="E116" i="25"/>
  <c r="E3" i="25"/>
  <c r="P3" i="25"/>
  <c r="Q3" i="25" s="1"/>
  <c r="R3" i="25" s="1"/>
  <c r="S3" i="25" s="1"/>
  <c r="H12" i="25"/>
  <c r="I12" i="25" s="1"/>
  <c r="H19" i="25"/>
  <c r="I19" i="25" s="1"/>
  <c r="E20" i="25"/>
  <c r="H25" i="25"/>
  <c r="I25" i="25" s="1"/>
  <c r="E48" i="25"/>
  <c r="H56" i="25"/>
  <c r="I56" i="25" s="1"/>
  <c r="I70" i="25"/>
  <c r="I78" i="25"/>
  <c r="H81" i="25"/>
  <c r="I81" i="25" s="1"/>
  <c r="N81" i="25"/>
  <c r="H83" i="25"/>
  <c r="I83" i="25" s="1"/>
  <c r="N83" i="25"/>
  <c r="E85" i="25"/>
  <c r="E89" i="25"/>
  <c r="E106" i="25"/>
  <c r="E10" i="25"/>
  <c r="I16" i="25"/>
  <c r="E33" i="25"/>
  <c r="E41" i="25"/>
  <c r="H43" i="25"/>
  <c r="I43" i="25" s="1"/>
  <c r="I54" i="25"/>
  <c r="I55" i="25"/>
  <c r="E60" i="25"/>
  <c r="H61" i="25"/>
  <c r="I61" i="25" s="1"/>
  <c r="H65" i="25"/>
  <c r="I65" i="25" s="1"/>
  <c r="N65" i="25"/>
  <c r="E72" i="25"/>
  <c r="H85" i="25"/>
  <c r="I85" i="25" s="1"/>
  <c r="N85" i="25"/>
  <c r="E87" i="25"/>
  <c r="I94" i="25"/>
  <c r="E97" i="25"/>
  <c r="E100" i="25"/>
  <c r="N104" i="25"/>
  <c r="H104" i="25"/>
  <c r="I104" i="25" s="1"/>
  <c r="E114" i="25"/>
  <c r="P4" i="25"/>
  <c r="Q4" i="25" s="1"/>
  <c r="R4" i="25" s="1"/>
  <c r="S4" i="25" s="1"/>
  <c r="N24" i="25"/>
  <c r="I26" i="25"/>
  <c r="N32" i="25"/>
  <c r="E40" i="25"/>
  <c r="E46" i="25"/>
  <c r="I60" i="25"/>
  <c r="I68" i="25"/>
  <c r="E74" i="25"/>
  <c r="E76" i="25"/>
  <c r="H87" i="25"/>
  <c r="I87" i="25" s="1"/>
  <c r="N87" i="25"/>
  <c r="I89" i="25"/>
  <c r="I91" i="25"/>
  <c r="I102" i="25"/>
  <c r="I106" i="25"/>
  <c r="E7" i="25"/>
  <c r="N8" i="25"/>
  <c r="E18" i="25"/>
  <c r="H28" i="25"/>
  <c r="I28" i="25" s="1"/>
  <c r="I46" i="25"/>
  <c r="I47" i="25"/>
  <c r="E52" i="25"/>
  <c r="H53" i="25"/>
  <c r="I53" i="25" s="1"/>
  <c r="E58" i="25"/>
  <c r="E59" i="25"/>
  <c r="H72" i="25"/>
  <c r="I72" i="25" s="1"/>
  <c r="E79" i="25"/>
  <c r="I97" i="25"/>
  <c r="E107" i="25"/>
  <c r="N75" i="25"/>
  <c r="E86" i="25"/>
  <c r="I98" i="25"/>
  <c r="E105" i="25"/>
  <c r="N110" i="25"/>
  <c r="E39" i="25"/>
  <c r="H74" i="25"/>
  <c r="I74" i="25" s="1"/>
  <c r="H109" i="25"/>
  <c r="I109" i="25" s="1"/>
  <c r="N109" i="25"/>
  <c r="E112" i="25"/>
  <c r="E117" i="25"/>
  <c r="H41" i="25"/>
  <c r="I41" i="25" s="1"/>
  <c r="H49" i="25"/>
  <c r="I49" i="25" s="1"/>
  <c r="H57" i="25"/>
  <c r="I57" i="25" s="1"/>
  <c r="E70" i="25"/>
  <c r="H93" i="25"/>
  <c r="I93" i="25" s="1"/>
  <c r="N93" i="25"/>
  <c r="I111" i="25"/>
  <c r="E115" i="25"/>
  <c r="I117" i="25"/>
  <c r="I69" i="25"/>
  <c r="H77" i="25"/>
  <c r="I77" i="25" s="1"/>
  <c r="N77" i="25"/>
  <c r="N91" i="25"/>
  <c r="E102" i="25"/>
  <c r="I114" i="25"/>
  <c r="N117" i="25"/>
  <c r="H3" i="23"/>
  <c r="N28" i="23"/>
  <c r="H38" i="23"/>
  <c r="H54" i="23"/>
  <c r="I54" i="23" s="1"/>
  <c r="N93" i="23"/>
  <c r="N101" i="23"/>
  <c r="H112" i="23"/>
  <c r="N115" i="23"/>
  <c r="H8" i="23"/>
  <c r="I8" i="23" s="1"/>
  <c r="N12" i="23"/>
  <c r="N23" i="23"/>
  <c r="H41" i="23"/>
  <c r="I41" i="23" s="1"/>
  <c r="H59" i="23"/>
  <c r="N67" i="23"/>
  <c r="N77" i="23"/>
  <c r="H80" i="23"/>
  <c r="I80" i="23" s="1"/>
  <c r="N116" i="23"/>
  <c r="H32" i="23"/>
  <c r="I32" i="23" s="1"/>
  <c r="H33" i="23"/>
  <c r="H46" i="23"/>
  <c r="I46" i="23" s="1"/>
  <c r="H53" i="23"/>
  <c r="I53" i="23" s="1"/>
  <c r="H62" i="23"/>
  <c r="I62" i="23" s="1"/>
  <c r="N83" i="23"/>
  <c r="H100" i="23"/>
  <c r="I100" i="23" s="1"/>
  <c r="N105" i="23"/>
  <c r="I106" i="23"/>
  <c r="H19" i="23"/>
  <c r="I19" i="23" s="1"/>
  <c r="N42" i="23"/>
  <c r="N86" i="23"/>
  <c r="N98" i="23"/>
  <c r="N103" i="23"/>
  <c r="N117" i="23"/>
  <c r="I12" i="23"/>
  <c r="E15" i="23"/>
  <c r="I20" i="23"/>
  <c r="E21" i="23"/>
  <c r="I31" i="23"/>
  <c r="I33" i="23"/>
  <c r="E34" i="23"/>
  <c r="E40" i="23"/>
  <c r="I42" i="23"/>
  <c r="I43" i="23"/>
  <c r="E50" i="23"/>
  <c r="E60" i="23"/>
  <c r="I66" i="23"/>
  <c r="E76" i="23"/>
  <c r="H79" i="23"/>
  <c r="I79" i="23" s="1"/>
  <c r="N79" i="23"/>
  <c r="I87" i="23"/>
  <c r="E96" i="23"/>
  <c r="N7" i="23"/>
  <c r="I10" i="23"/>
  <c r="E13" i="23"/>
  <c r="N16" i="23"/>
  <c r="I24" i="23"/>
  <c r="E26" i="23"/>
  <c r="E37" i="23"/>
  <c r="I44" i="23"/>
  <c r="E48" i="23"/>
  <c r="I50" i="23"/>
  <c r="I51" i="23"/>
  <c r="E58" i="23"/>
  <c r="E69" i="23"/>
  <c r="E72" i="23"/>
  <c r="H73" i="23"/>
  <c r="I73" i="23" s="1"/>
  <c r="N73" i="23"/>
  <c r="E104" i="23"/>
  <c r="I116" i="23"/>
  <c r="E116" i="23"/>
  <c r="I115" i="23"/>
  <c r="E103" i="23"/>
  <c r="E100" i="23"/>
  <c r="I99" i="23"/>
  <c r="E87" i="23"/>
  <c r="E84" i="23"/>
  <c r="I83" i="23"/>
  <c r="E108" i="23"/>
  <c r="E107" i="23"/>
  <c r="E105" i="23"/>
  <c r="E88" i="23"/>
  <c r="E86" i="23"/>
  <c r="E85" i="23"/>
  <c r="I71" i="23"/>
  <c r="I61" i="23"/>
  <c r="E54" i="23"/>
  <c r="E46" i="23"/>
  <c r="I45" i="23"/>
  <c r="E27" i="23"/>
  <c r="E19" i="23"/>
  <c r="E38" i="23"/>
  <c r="I96" i="23"/>
  <c r="E81" i="23"/>
  <c r="E71" i="23"/>
  <c r="E110" i="23"/>
  <c r="I103" i="23"/>
  <c r="I101" i="23"/>
  <c r="E92" i="23"/>
  <c r="E91" i="23"/>
  <c r="E89" i="23"/>
  <c r="I82" i="23"/>
  <c r="E73" i="23"/>
  <c r="E68" i="23"/>
  <c r="I67" i="23"/>
  <c r="E63" i="23"/>
  <c r="E57" i="23"/>
  <c r="I56" i="23"/>
  <c r="E49" i="23"/>
  <c r="I48" i="23"/>
  <c r="E41" i="23"/>
  <c r="I40" i="23"/>
  <c r="E11" i="23"/>
  <c r="H15" i="23"/>
  <c r="I15" i="23" s="1"/>
  <c r="H21" i="23"/>
  <c r="I21" i="23" s="1"/>
  <c r="E22" i="23"/>
  <c r="I25" i="23"/>
  <c r="H34" i="23"/>
  <c r="I34" i="23" s="1"/>
  <c r="N50" i="23"/>
  <c r="E56" i="23"/>
  <c r="I58" i="23"/>
  <c r="I59" i="23"/>
  <c r="H60" i="23"/>
  <c r="I60" i="23" s="1"/>
  <c r="H69" i="23"/>
  <c r="I69" i="23" s="1"/>
  <c r="N69" i="23"/>
  <c r="H76" i="23"/>
  <c r="I76" i="23" s="1"/>
  <c r="E78" i="23"/>
  <c r="I93" i="23"/>
  <c r="E99" i="23"/>
  <c r="H110" i="23"/>
  <c r="I110" i="23" s="1"/>
  <c r="E113" i="23"/>
  <c r="H13" i="23"/>
  <c r="I13" i="23" s="1"/>
  <c r="H26" i="23"/>
  <c r="I26" i="23" s="1"/>
  <c r="H27" i="23"/>
  <c r="I27" i="23" s="1"/>
  <c r="H39" i="23"/>
  <c r="I39" i="23" s="1"/>
  <c r="N39" i="23"/>
  <c r="E47" i="23"/>
  <c r="I49" i="23"/>
  <c r="E64" i="23"/>
  <c r="H65" i="23"/>
  <c r="I65" i="23" s="1"/>
  <c r="N65" i="23"/>
  <c r="E75" i="23"/>
  <c r="E80" i="23"/>
  <c r="I89" i="23"/>
  <c r="I109" i="23"/>
  <c r="E112" i="23"/>
  <c r="H113" i="23"/>
  <c r="I113" i="23" s="1"/>
  <c r="N113" i="23"/>
  <c r="E14" i="23"/>
  <c r="I28" i="23"/>
  <c r="E30" i="23"/>
  <c r="I38" i="23"/>
  <c r="E55" i="23"/>
  <c r="I57" i="23"/>
  <c r="I72" i="23"/>
  <c r="H75" i="23"/>
  <c r="I75" i="23" s="1"/>
  <c r="N75" i="23"/>
  <c r="E77" i="23"/>
  <c r="I78" i="23"/>
  <c r="I85" i="23"/>
  <c r="E95" i="23"/>
  <c r="E98" i="23"/>
  <c r="I104" i="23"/>
  <c r="H29" i="23"/>
  <c r="I29" i="23" s="1"/>
  <c r="E35" i="23"/>
  <c r="E43" i="23"/>
  <c r="I47" i="23"/>
  <c r="E67" i="23"/>
  <c r="H68" i="23"/>
  <c r="I68" i="23" s="1"/>
  <c r="E83" i="23"/>
  <c r="H92" i="23"/>
  <c r="I92" i="23" s="1"/>
  <c r="H95" i="23"/>
  <c r="I95" i="23" s="1"/>
  <c r="N95" i="23"/>
  <c r="I98" i="23"/>
  <c r="E102" i="23"/>
  <c r="I108" i="23"/>
  <c r="E117" i="23"/>
  <c r="I3" i="23"/>
  <c r="J3" i="23" s="1"/>
  <c r="J4" i="23" s="1"/>
  <c r="J5" i="23" s="1"/>
  <c r="E8" i="23"/>
  <c r="E10" i="23"/>
  <c r="E12" i="23"/>
  <c r="E24" i="23"/>
  <c r="E33" i="23"/>
  <c r="E44" i="23"/>
  <c r="E51" i="23"/>
  <c r="I55" i="23"/>
  <c r="E62" i="23"/>
  <c r="H63" i="23"/>
  <c r="I63" i="23" s="1"/>
  <c r="N63" i="23"/>
  <c r="I77" i="23"/>
  <c r="E82" i="23"/>
  <c r="I84" i="23"/>
  <c r="N89" i="23"/>
  <c r="E111" i="23"/>
  <c r="I112" i="23"/>
  <c r="N4" i="23"/>
  <c r="E6" i="23"/>
  <c r="E25" i="23"/>
  <c r="E32" i="23"/>
  <c r="H35" i="23"/>
  <c r="I35" i="23" s="1"/>
  <c r="E36" i="23"/>
  <c r="E52" i="23"/>
  <c r="E59" i="23"/>
  <c r="H70" i="23"/>
  <c r="I70" i="23" s="1"/>
  <c r="N70" i="23"/>
  <c r="H74" i="23"/>
  <c r="I74" i="23" s="1"/>
  <c r="H91" i="23"/>
  <c r="I91" i="23" s="1"/>
  <c r="N91" i="23"/>
  <c r="E94" i="23"/>
  <c r="E97" i="23"/>
  <c r="E101" i="23"/>
  <c r="H111" i="23"/>
  <c r="I111" i="23" s="1"/>
  <c r="N111" i="23"/>
  <c r="N114" i="23"/>
  <c r="H114" i="23"/>
  <c r="I114" i="23" s="1"/>
  <c r="E74" i="23"/>
  <c r="I86" i="23"/>
  <c r="E93" i="23"/>
  <c r="I105" i="23"/>
  <c r="H107" i="23"/>
  <c r="I107" i="23" s="1"/>
  <c r="N107" i="23"/>
  <c r="N87" i="23"/>
  <c r="H97" i="23"/>
  <c r="I97" i="23" s="1"/>
  <c r="N97" i="23"/>
  <c r="I117" i="23"/>
  <c r="H81" i="23"/>
  <c r="I81" i="23" s="1"/>
  <c r="N81" i="23"/>
  <c r="E106" i="23"/>
  <c r="E90" i="23"/>
  <c r="I102" i="23"/>
  <c r="E109" i="23"/>
  <c r="N3" i="22"/>
  <c r="K4" i="22"/>
  <c r="K3" i="22"/>
  <c r="M3" i="22"/>
  <c r="P3" i="22"/>
  <c r="Q3" i="22" s="1"/>
  <c r="R3" i="22" s="1"/>
  <c r="S3" i="22" s="1"/>
  <c r="E3" i="22"/>
  <c r="H45" i="6"/>
  <c r="I45" i="6" s="1"/>
  <c r="N101" i="6"/>
  <c r="N6" i="6"/>
  <c r="H20" i="6"/>
  <c r="I20" i="6" s="1"/>
  <c r="H26" i="6"/>
  <c r="H35" i="6"/>
  <c r="I35" i="6" s="1"/>
  <c r="H43" i="6"/>
  <c r="H57" i="6"/>
  <c r="H74" i="6"/>
  <c r="I74" i="6" s="1"/>
  <c r="N82" i="6"/>
  <c r="N87" i="6"/>
  <c r="N93" i="6"/>
  <c r="N115" i="6"/>
  <c r="H18" i="6"/>
  <c r="I18" i="6" s="1"/>
  <c r="N33" i="6"/>
  <c r="H38" i="6"/>
  <c r="H52" i="6"/>
  <c r="I52" i="6" s="1"/>
  <c r="N77" i="6"/>
  <c r="H80" i="6"/>
  <c r="I80" i="6" s="1"/>
  <c r="N85" i="6"/>
  <c r="N104" i="6"/>
  <c r="N107" i="6"/>
  <c r="N110" i="6"/>
  <c r="N113" i="6"/>
  <c r="H10" i="6"/>
  <c r="I10" i="6" s="1"/>
  <c r="N16" i="6"/>
  <c r="H24" i="6"/>
  <c r="N30" i="6"/>
  <c r="H41" i="6"/>
  <c r="I41" i="6" s="1"/>
  <c r="H48" i="6"/>
  <c r="I48" i="6" s="1"/>
  <c r="N50" i="6"/>
  <c r="H55" i="6"/>
  <c r="N60" i="6"/>
  <c r="N72" i="6"/>
  <c r="N91" i="6"/>
  <c r="N99" i="6"/>
  <c r="H102" i="6"/>
  <c r="I102" i="6" s="1"/>
  <c r="N13" i="6"/>
  <c r="N21" i="6"/>
  <c r="N46" i="6"/>
  <c r="N63" i="6"/>
  <c r="N83" i="6"/>
  <c r="N94" i="6"/>
  <c r="N97" i="6"/>
  <c r="E54" i="6"/>
  <c r="I5" i="6"/>
  <c r="E11" i="6"/>
  <c r="E14" i="6"/>
  <c r="I19" i="6"/>
  <c r="H34" i="6"/>
  <c r="I34" i="6" s="1"/>
  <c r="E37" i="6"/>
  <c r="H39" i="6"/>
  <c r="E42" i="6"/>
  <c r="N44" i="6"/>
  <c r="H53" i="6"/>
  <c r="I53" i="6" s="1"/>
  <c r="E56" i="6"/>
  <c r="H86" i="6"/>
  <c r="I89" i="6"/>
  <c r="N105" i="6"/>
  <c r="N111" i="6"/>
  <c r="H114" i="6"/>
  <c r="I114" i="6" s="1"/>
  <c r="I3" i="6"/>
  <c r="J3" i="6" s="1"/>
  <c r="K3" i="6" s="1"/>
  <c r="N5" i="6"/>
  <c r="N8" i="6"/>
  <c r="E32" i="6"/>
  <c r="I79" i="6"/>
  <c r="N89" i="6"/>
  <c r="N92" i="6"/>
  <c r="E17" i="6"/>
  <c r="E20" i="6"/>
  <c r="I21" i="6"/>
  <c r="E29" i="6"/>
  <c r="E33" i="6"/>
  <c r="I38" i="6"/>
  <c r="N40" i="6"/>
  <c r="H40" i="6"/>
  <c r="I40" i="6" s="1"/>
  <c r="I49" i="6"/>
  <c r="E52" i="6"/>
  <c r="E60" i="6"/>
  <c r="E64" i="6"/>
  <c r="I67" i="6"/>
  <c r="I76" i="6"/>
  <c r="N78" i="6"/>
  <c r="H78" i="6"/>
  <c r="I78" i="6" s="1"/>
  <c r="E84" i="6"/>
  <c r="I87" i="6"/>
  <c r="I101" i="6"/>
  <c r="E10" i="6"/>
  <c r="E15" i="6"/>
  <c r="E16" i="6"/>
  <c r="E26" i="6"/>
  <c r="H29" i="6"/>
  <c r="I29" i="6" s="1"/>
  <c r="N29" i="6"/>
  <c r="I33" i="6"/>
  <c r="E46" i="6"/>
  <c r="I60" i="6"/>
  <c r="I91" i="6"/>
  <c r="I97" i="6"/>
  <c r="E106" i="6"/>
  <c r="I108" i="6"/>
  <c r="E113" i="6"/>
  <c r="E39" i="6"/>
  <c r="I47" i="6"/>
  <c r="E59" i="6"/>
  <c r="E70" i="6"/>
  <c r="H75" i="6"/>
  <c r="I75" i="6" s="1"/>
  <c r="N75" i="6"/>
  <c r="I82" i="6"/>
  <c r="I84" i="6"/>
  <c r="E63" i="6"/>
  <c r="E68" i="6"/>
  <c r="E90" i="6"/>
  <c r="I93" i="6"/>
  <c r="I104" i="6"/>
  <c r="E111" i="6"/>
  <c r="E116" i="6"/>
  <c r="E100" i="6"/>
  <c r="N116" i="6"/>
  <c r="H116" i="6"/>
  <c r="I116" i="6" s="1"/>
  <c r="E80" i="6"/>
  <c r="E78" i="6"/>
  <c r="E76" i="6"/>
  <c r="I73" i="6"/>
  <c r="E36" i="6"/>
  <c r="I61" i="6"/>
  <c r="I64" i="6"/>
  <c r="I59" i="6"/>
  <c r="I43" i="6"/>
  <c r="E62" i="6"/>
  <c r="I57" i="6"/>
  <c r="E28" i="6"/>
  <c r="E65" i="6"/>
  <c r="I55" i="6"/>
  <c r="I39" i="6"/>
  <c r="I113" i="6"/>
  <c r="I16" i="6"/>
  <c r="E27" i="6"/>
  <c r="E3" i="6"/>
  <c r="E8" i="6"/>
  <c r="H9" i="6"/>
  <c r="I9" i="6" s="1"/>
  <c r="I24" i="6"/>
  <c r="H27" i="6"/>
  <c r="I27" i="6" s="1"/>
  <c r="H32" i="6"/>
  <c r="I32" i="6" s="1"/>
  <c r="N32" i="6"/>
  <c r="E53" i="6"/>
  <c r="N56" i="6"/>
  <c r="H56" i="6"/>
  <c r="I56" i="6" s="1"/>
  <c r="H7" i="6"/>
  <c r="I7" i="6" s="1"/>
  <c r="E22" i="6"/>
  <c r="I23" i="6"/>
  <c r="H36" i="6"/>
  <c r="I36" i="6" s="1"/>
  <c r="I44" i="6"/>
  <c r="H68" i="6"/>
  <c r="I68" i="6" s="1"/>
  <c r="I72" i="6"/>
  <c r="H90" i="6"/>
  <c r="I90" i="6" s="1"/>
  <c r="E94" i="6"/>
  <c r="N100" i="6"/>
  <c r="H100" i="6"/>
  <c r="I100" i="6" s="1"/>
  <c r="I109" i="6"/>
  <c r="I37" i="6"/>
  <c r="H15" i="6"/>
  <c r="I15" i="6" s="1"/>
  <c r="E5" i="6"/>
  <c r="I8" i="6"/>
  <c r="I11" i="6"/>
  <c r="H12" i="6"/>
  <c r="I12" i="6" s="1"/>
  <c r="E23" i="6"/>
  <c r="H25" i="6"/>
  <c r="I25" i="6" s="1"/>
  <c r="E44" i="6"/>
  <c r="I51" i="6"/>
  <c r="H54" i="6"/>
  <c r="I54" i="6" s="1"/>
  <c r="H4" i="6"/>
  <c r="I4" i="6" s="1"/>
  <c r="I6" i="6"/>
  <c r="N14" i="6"/>
  <c r="E30" i="6"/>
  <c r="H31" i="6"/>
  <c r="I31" i="6" s="1"/>
  <c r="E35" i="6"/>
  <c r="E43" i="6"/>
  <c r="E55" i="6"/>
  <c r="E69" i="6"/>
  <c r="I83" i="6"/>
  <c r="E96" i="6"/>
  <c r="I98" i="6"/>
  <c r="I105" i="6"/>
  <c r="I117" i="6"/>
  <c r="E9" i="6"/>
  <c r="E12" i="6"/>
  <c r="E13" i="6"/>
  <c r="I17" i="6"/>
  <c r="E24" i="6"/>
  <c r="E25" i="6"/>
  <c r="E7" i="6"/>
  <c r="E41" i="6"/>
  <c r="E4" i="6"/>
  <c r="I14" i="6"/>
  <c r="I26" i="6"/>
  <c r="E50" i="6"/>
  <c r="I70" i="6"/>
  <c r="E72" i="6"/>
  <c r="E74" i="6"/>
  <c r="I77" i="6"/>
  <c r="I81" i="6"/>
  <c r="I86" i="6"/>
  <c r="E88" i="6"/>
  <c r="E18" i="6"/>
  <c r="E21" i="6"/>
  <c r="H22" i="6"/>
  <c r="I22" i="6" s="1"/>
  <c r="N23" i="6"/>
  <c r="I30" i="6"/>
  <c r="E48" i="6"/>
  <c r="E57" i="6"/>
  <c r="E67" i="6"/>
  <c r="H69" i="6"/>
  <c r="I69" i="6" s="1"/>
  <c r="N69" i="6"/>
  <c r="I92" i="6"/>
  <c r="I96" i="6"/>
  <c r="E101" i="6"/>
  <c r="I111" i="6"/>
  <c r="E45" i="6"/>
  <c r="E61" i="6"/>
  <c r="E71" i="6"/>
  <c r="E82" i="6"/>
  <c r="E117" i="6"/>
  <c r="E34" i="6"/>
  <c r="H42" i="6"/>
  <c r="I42" i="6" s="1"/>
  <c r="E47" i="6"/>
  <c r="H58" i="6"/>
  <c r="I58" i="6" s="1"/>
  <c r="H65" i="6"/>
  <c r="I65" i="6" s="1"/>
  <c r="N65" i="6"/>
  <c r="H66" i="6"/>
  <c r="I66" i="6" s="1"/>
  <c r="I71" i="6"/>
  <c r="H88" i="6"/>
  <c r="I88" i="6" s="1"/>
  <c r="E92" i="6"/>
  <c r="I99" i="6"/>
  <c r="I103" i="6"/>
  <c r="H106" i="6"/>
  <c r="I106" i="6" s="1"/>
  <c r="E49" i="6"/>
  <c r="I63" i="6"/>
  <c r="E86" i="6"/>
  <c r="I95" i="6"/>
  <c r="N96" i="6"/>
  <c r="E110" i="6"/>
  <c r="I115" i="6"/>
  <c r="H28" i="6"/>
  <c r="I28" i="6" s="1"/>
  <c r="E31" i="6"/>
  <c r="E51" i="6"/>
  <c r="H62" i="6"/>
  <c r="I62" i="6" s="1"/>
  <c r="N71" i="6"/>
  <c r="E102" i="6"/>
  <c r="E105" i="6"/>
  <c r="N108" i="6"/>
  <c r="I110" i="6"/>
  <c r="H112" i="6"/>
  <c r="I112" i="6" s="1"/>
  <c r="E107" i="6"/>
  <c r="E112" i="6"/>
  <c r="E73" i="6"/>
  <c r="E99" i="6"/>
  <c r="E104" i="6"/>
  <c r="E115" i="6"/>
  <c r="E98" i="6"/>
  <c r="E109" i="6"/>
  <c r="E114" i="6"/>
  <c r="E75" i="6"/>
  <c r="E77" i="6"/>
  <c r="E79" i="6"/>
  <c r="E81" i="6"/>
  <c r="E83" i="6"/>
  <c r="E85" i="6"/>
  <c r="E87" i="6"/>
  <c r="E89" i="6"/>
  <c r="E91" i="6"/>
  <c r="E93" i="6"/>
  <c r="E95" i="6"/>
  <c r="E97" i="6"/>
  <c r="E103" i="6"/>
  <c r="E108" i="6"/>
  <c r="J7" i="22" l="1"/>
  <c r="K6" i="22"/>
  <c r="P7" i="22"/>
  <c r="Q7" i="22" s="1"/>
  <c r="R7" i="22" s="1"/>
  <c r="S7" i="22" s="1"/>
  <c r="P4" i="22"/>
  <c r="Q4" i="22" s="1"/>
  <c r="R4" i="22" s="1"/>
  <c r="S4" i="22" s="1"/>
  <c r="P5" i="22"/>
  <c r="Q5" i="22" s="1"/>
  <c r="R5" i="22" s="1"/>
  <c r="S5" i="22" s="1"/>
  <c r="P6" i="22"/>
  <c r="Q6" i="22" s="1"/>
  <c r="R6" i="22" s="1"/>
  <c r="S6" i="22" s="1"/>
  <c r="J4" i="27"/>
  <c r="P4" i="27" s="1"/>
  <c r="Q4" i="27" s="1"/>
  <c r="R4" i="27" s="1"/>
  <c r="S4" i="27" s="1"/>
  <c r="J5" i="27"/>
  <c r="J6" i="27" s="1"/>
  <c r="M5" i="27"/>
  <c r="K5" i="27"/>
  <c r="K4" i="27"/>
  <c r="M4" i="27"/>
  <c r="M3" i="26"/>
  <c r="J5" i="26"/>
  <c r="K5" i="26" s="1"/>
  <c r="P3" i="26"/>
  <c r="M5" i="26"/>
  <c r="J6" i="26"/>
  <c r="P4" i="26"/>
  <c r="Q4" i="26" s="1"/>
  <c r="R4" i="26" s="1"/>
  <c r="S4" i="26" s="1"/>
  <c r="M4" i="26"/>
  <c r="M4" i="25"/>
  <c r="K4" i="25"/>
  <c r="J5" i="25"/>
  <c r="K5" i="23"/>
  <c r="M5" i="23"/>
  <c r="P5" i="23"/>
  <c r="Q5" i="23" s="1"/>
  <c r="R5" i="23" s="1"/>
  <c r="S5" i="23" s="1"/>
  <c r="J6" i="23"/>
  <c r="M4" i="23"/>
  <c r="K4" i="23"/>
  <c r="P4" i="23"/>
  <c r="Q4" i="23" s="1"/>
  <c r="R4" i="23" s="1"/>
  <c r="S4" i="23" s="1"/>
  <c r="P3" i="23"/>
  <c r="Q3" i="23" s="1"/>
  <c r="R3" i="23" s="1"/>
  <c r="S3" i="23" s="1"/>
  <c r="M3" i="23"/>
  <c r="K3" i="23"/>
  <c r="J4" i="6"/>
  <c r="K4" i="6" s="1"/>
  <c r="J5" i="6"/>
  <c r="J8" i="22" l="1"/>
  <c r="K7" i="22"/>
  <c r="M7" i="22"/>
  <c r="J6" i="6"/>
  <c r="K5" i="6"/>
  <c r="P5" i="26"/>
  <c r="Q5" i="26" s="1"/>
  <c r="R5" i="26" s="1"/>
  <c r="S5" i="26" s="1"/>
  <c r="P5" i="27"/>
  <c r="Q5" i="27" s="1"/>
  <c r="R5" i="27" s="1"/>
  <c r="S5" i="27" s="1"/>
  <c r="M6" i="27"/>
  <c r="K6" i="27"/>
  <c r="P6" i="27"/>
  <c r="Q6" i="27" s="1"/>
  <c r="J7" i="27"/>
  <c r="Q3" i="26"/>
  <c r="R3" i="26" s="1"/>
  <c r="S3" i="26" s="1"/>
  <c r="M6" i="26"/>
  <c r="K6" i="26"/>
  <c r="J7" i="26"/>
  <c r="P6" i="26"/>
  <c r="Q6" i="26" s="1"/>
  <c r="R6" i="26" s="1"/>
  <c r="S6" i="26" s="1"/>
  <c r="K5" i="25"/>
  <c r="M5" i="25"/>
  <c r="P5" i="25"/>
  <c r="Q5" i="25" s="1"/>
  <c r="R5" i="25" s="1"/>
  <c r="S5" i="25" s="1"/>
  <c r="J6" i="25"/>
  <c r="M6" i="23"/>
  <c r="K6" i="23"/>
  <c r="J7" i="23"/>
  <c r="P6" i="23"/>
  <c r="Q6" i="23" s="1"/>
  <c r="R6" i="23" s="1"/>
  <c r="S6" i="23" s="1"/>
  <c r="J9" i="22" l="1"/>
  <c r="K8" i="22"/>
  <c r="M8" i="22"/>
  <c r="P8" i="22"/>
  <c r="Q8" i="22" s="1"/>
  <c r="R8" i="22" s="1"/>
  <c r="S8" i="22" s="1"/>
  <c r="J7" i="6"/>
  <c r="K6" i="6"/>
  <c r="R6" i="27"/>
  <c r="S6" i="27" s="1"/>
  <c r="K7" i="27"/>
  <c r="M7" i="27"/>
  <c r="P7" i="27"/>
  <c r="Q7" i="27" s="1"/>
  <c r="J8" i="27"/>
  <c r="M7" i="26"/>
  <c r="K7" i="26"/>
  <c r="J8" i="26"/>
  <c r="P7" i="26"/>
  <c r="Q7" i="26" s="1"/>
  <c r="R7" i="26" s="1"/>
  <c r="S7" i="26" s="1"/>
  <c r="K6" i="25"/>
  <c r="M6" i="25"/>
  <c r="P6" i="25"/>
  <c r="Q6" i="25" s="1"/>
  <c r="R6" i="25" s="1"/>
  <c r="S6" i="25" s="1"/>
  <c r="J7" i="25"/>
  <c r="K7" i="23"/>
  <c r="M7" i="23"/>
  <c r="P7" i="23"/>
  <c r="Q7" i="23" s="1"/>
  <c r="R7" i="23" s="1"/>
  <c r="S7" i="23" s="1"/>
  <c r="J8" i="23"/>
  <c r="J10" i="22" l="1"/>
  <c r="K9" i="22"/>
  <c r="M9" i="22"/>
  <c r="P9" i="22"/>
  <c r="Q9" i="22" s="1"/>
  <c r="R9" i="22" s="1"/>
  <c r="S9" i="22" s="1"/>
  <c r="K7" i="6"/>
  <c r="J8" i="6"/>
  <c r="R7" i="27"/>
  <c r="S7" i="27" s="1"/>
  <c r="K8" i="27"/>
  <c r="J9" i="27"/>
  <c r="M8" i="27"/>
  <c r="P8" i="27"/>
  <c r="Q8" i="27" s="1"/>
  <c r="K8" i="26"/>
  <c r="M8" i="26"/>
  <c r="J9" i="26"/>
  <c r="P8" i="26"/>
  <c r="Q8" i="26" s="1"/>
  <c r="R8" i="26" s="1"/>
  <c r="S8" i="26" s="1"/>
  <c r="M7" i="25"/>
  <c r="K7" i="25"/>
  <c r="P7" i="25"/>
  <c r="Q7" i="25" s="1"/>
  <c r="R7" i="25" s="1"/>
  <c r="S7" i="25" s="1"/>
  <c r="J8" i="25"/>
  <c r="M8" i="23"/>
  <c r="K8" i="23"/>
  <c r="J9" i="23"/>
  <c r="P8" i="23"/>
  <c r="Q8" i="23" s="1"/>
  <c r="R8" i="23" s="1"/>
  <c r="S8" i="23" s="1"/>
  <c r="J11" i="22" l="1"/>
  <c r="K10" i="22"/>
  <c r="M10" i="22"/>
  <c r="P10" i="22"/>
  <c r="Q10" i="22" s="1"/>
  <c r="R10" i="22" s="1"/>
  <c r="S10" i="22" s="1"/>
  <c r="K8" i="6"/>
  <c r="J9" i="6"/>
  <c r="R8" i="27"/>
  <c r="S8" i="27" s="1"/>
  <c r="M9" i="27"/>
  <c r="K9" i="27"/>
  <c r="J10" i="27"/>
  <c r="P9" i="27"/>
  <c r="Q9" i="27" s="1"/>
  <c r="M9" i="26"/>
  <c r="K9" i="26"/>
  <c r="P9" i="26"/>
  <c r="Q9" i="26" s="1"/>
  <c r="R9" i="26" s="1"/>
  <c r="S9" i="26" s="1"/>
  <c r="J10" i="26"/>
  <c r="M8" i="25"/>
  <c r="K8" i="25"/>
  <c r="P8" i="25"/>
  <c r="Q8" i="25" s="1"/>
  <c r="R8" i="25" s="1"/>
  <c r="S8" i="25" s="1"/>
  <c r="J9" i="25"/>
  <c r="K9" i="23"/>
  <c r="M9" i="23"/>
  <c r="P9" i="23"/>
  <c r="Q9" i="23" s="1"/>
  <c r="R9" i="23" s="1"/>
  <c r="S9" i="23" s="1"/>
  <c r="J10" i="23"/>
  <c r="J12" i="22" l="1"/>
  <c r="K11" i="22"/>
  <c r="M11" i="22"/>
  <c r="P11" i="22"/>
  <c r="Q11" i="22" s="1"/>
  <c r="R11" i="22" s="1"/>
  <c r="S11" i="22" s="1"/>
  <c r="K9" i="6"/>
  <c r="J10" i="6"/>
  <c r="R9" i="27"/>
  <c r="S9" i="27" s="1"/>
  <c r="M10" i="27"/>
  <c r="K10" i="27"/>
  <c r="P10" i="27"/>
  <c r="Q10" i="27" s="1"/>
  <c r="J11" i="27"/>
  <c r="M10" i="26"/>
  <c r="K10" i="26"/>
  <c r="J11" i="26"/>
  <c r="P10" i="26"/>
  <c r="Q10" i="26" s="1"/>
  <c r="R10" i="26" s="1"/>
  <c r="S10" i="26" s="1"/>
  <c r="M9" i="25"/>
  <c r="K9" i="25"/>
  <c r="P9" i="25"/>
  <c r="Q9" i="25" s="1"/>
  <c r="R9" i="25" s="1"/>
  <c r="S9" i="25" s="1"/>
  <c r="J10" i="25"/>
  <c r="M10" i="23"/>
  <c r="K10" i="23"/>
  <c r="P10" i="23"/>
  <c r="Q10" i="23" s="1"/>
  <c r="R10" i="23" s="1"/>
  <c r="S10" i="23" s="1"/>
  <c r="J11" i="23"/>
  <c r="J13" i="22" l="1"/>
  <c r="K12" i="22"/>
  <c r="M12" i="22"/>
  <c r="P12" i="22"/>
  <c r="Q12" i="22" s="1"/>
  <c r="R12" i="22" s="1"/>
  <c r="S12" i="22" s="1"/>
  <c r="K10" i="6"/>
  <c r="J11" i="6"/>
  <c r="R10" i="27"/>
  <c r="S10" i="27" s="1"/>
  <c r="M11" i="27"/>
  <c r="K11" i="27"/>
  <c r="P11" i="27"/>
  <c r="Q11" i="27" s="1"/>
  <c r="J12" i="27"/>
  <c r="M11" i="26"/>
  <c r="K11" i="26"/>
  <c r="P11" i="26"/>
  <c r="Q11" i="26" s="1"/>
  <c r="R11" i="26" s="1"/>
  <c r="S11" i="26" s="1"/>
  <c r="J12" i="26"/>
  <c r="M10" i="25"/>
  <c r="K10" i="25"/>
  <c r="P10" i="25"/>
  <c r="Q10" i="25" s="1"/>
  <c r="R10" i="25" s="1"/>
  <c r="S10" i="25" s="1"/>
  <c r="J11" i="25"/>
  <c r="K11" i="23"/>
  <c r="M11" i="23"/>
  <c r="P11" i="23"/>
  <c r="Q11" i="23" s="1"/>
  <c r="R11" i="23" s="1"/>
  <c r="S11" i="23" s="1"/>
  <c r="J12" i="23"/>
  <c r="J14" i="22" l="1"/>
  <c r="K13" i="22"/>
  <c r="M13" i="22"/>
  <c r="P13" i="22"/>
  <c r="Q13" i="22" s="1"/>
  <c r="R13" i="22" s="1"/>
  <c r="S13" i="22" s="1"/>
  <c r="K11" i="6"/>
  <c r="J12" i="6"/>
  <c r="R11" i="27"/>
  <c r="S11" i="27" s="1"/>
  <c r="M12" i="27"/>
  <c r="K12" i="27"/>
  <c r="P12" i="27"/>
  <c r="Q12" i="27" s="1"/>
  <c r="J13" i="27"/>
  <c r="K12" i="26"/>
  <c r="J13" i="26"/>
  <c r="M12" i="26"/>
  <c r="P12" i="26"/>
  <c r="Q12" i="26" s="1"/>
  <c r="R12" i="26" s="1"/>
  <c r="S12" i="26" s="1"/>
  <c r="M11" i="25"/>
  <c r="K11" i="25"/>
  <c r="P11" i="25"/>
  <c r="Q11" i="25" s="1"/>
  <c r="R11" i="25" s="1"/>
  <c r="S11" i="25" s="1"/>
  <c r="J12" i="25"/>
  <c r="M12" i="23"/>
  <c r="K12" i="23"/>
  <c r="P12" i="23"/>
  <c r="Q12" i="23" s="1"/>
  <c r="R12" i="23" s="1"/>
  <c r="S12" i="23" s="1"/>
  <c r="J13" i="23"/>
  <c r="J15" i="22" l="1"/>
  <c r="K14" i="22"/>
  <c r="M14" i="22"/>
  <c r="P14" i="22"/>
  <c r="Q14" i="22" s="1"/>
  <c r="R14" i="22" s="1"/>
  <c r="S14" i="22" s="1"/>
  <c r="K12" i="6"/>
  <c r="J13" i="6"/>
  <c r="R12" i="27"/>
  <c r="S12" i="27" s="1"/>
  <c r="M13" i="27"/>
  <c r="K13" i="27"/>
  <c r="P13" i="27"/>
  <c r="Q13" i="27" s="1"/>
  <c r="J14" i="27"/>
  <c r="M13" i="26"/>
  <c r="K13" i="26"/>
  <c r="J14" i="26"/>
  <c r="P13" i="26"/>
  <c r="Q13" i="26" s="1"/>
  <c r="R13" i="26" s="1"/>
  <c r="S13" i="26" s="1"/>
  <c r="M12" i="25"/>
  <c r="K12" i="25"/>
  <c r="P12" i="25"/>
  <c r="Q12" i="25" s="1"/>
  <c r="R12" i="25" s="1"/>
  <c r="S12" i="25" s="1"/>
  <c r="J13" i="25"/>
  <c r="K13" i="23"/>
  <c r="M13" i="23"/>
  <c r="J14" i="23"/>
  <c r="P13" i="23"/>
  <c r="Q13" i="23" s="1"/>
  <c r="R13" i="23" s="1"/>
  <c r="S13" i="23" s="1"/>
  <c r="J16" i="22" l="1"/>
  <c r="K15" i="22"/>
  <c r="M15" i="22"/>
  <c r="P15" i="22"/>
  <c r="Q15" i="22" s="1"/>
  <c r="R15" i="22" s="1"/>
  <c r="S15" i="22" s="1"/>
  <c r="K13" i="6"/>
  <c r="J14" i="6"/>
  <c r="R13" i="27"/>
  <c r="S13" i="27" s="1"/>
  <c r="M14" i="27"/>
  <c r="K14" i="27"/>
  <c r="J15" i="27"/>
  <c r="P14" i="27"/>
  <c r="Q14" i="27" s="1"/>
  <c r="M14" i="26"/>
  <c r="K14" i="26"/>
  <c r="P14" i="26"/>
  <c r="Q14" i="26" s="1"/>
  <c r="R14" i="26" s="1"/>
  <c r="S14" i="26" s="1"/>
  <c r="J15" i="26"/>
  <c r="M13" i="25"/>
  <c r="K13" i="25"/>
  <c r="P13" i="25"/>
  <c r="Q13" i="25" s="1"/>
  <c r="R13" i="25" s="1"/>
  <c r="S13" i="25" s="1"/>
  <c r="J14" i="25"/>
  <c r="M14" i="23"/>
  <c r="K14" i="23"/>
  <c r="P14" i="23"/>
  <c r="Q14" i="23" s="1"/>
  <c r="R14" i="23" s="1"/>
  <c r="S14" i="23" s="1"/>
  <c r="J15" i="23"/>
  <c r="J17" i="22" l="1"/>
  <c r="K16" i="22"/>
  <c r="M16" i="22"/>
  <c r="P16" i="22"/>
  <c r="Q16" i="22" s="1"/>
  <c r="R16" i="22" s="1"/>
  <c r="S16" i="22" s="1"/>
  <c r="K14" i="6"/>
  <c r="J15" i="6"/>
  <c r="R14" i="27"/>
  <c r="S14" i="27" s="1"/>
  <c r="K15" i="27"/>
  <c r="M15" i="27"/>
  <c r="P15" i="27"/>
  <c r="Q15" i="27" s="1"/>
  <c r="J16" i="27"/>
  <c r="M15" i="26"/>
  <c r="K15" i="26"/>
  <c r="J16" i="26"/>
  <c r="P15" i="26"/>
  <c r="Q15" i="26" s="1"/>
  <c r="R15" i="26" s="1"/>
  <c r="S15" i="26" s="1"/>
  <c r="K14" i="25"/>
  <c r="M14" i="25"/>
  <c r="P14" i="25"/>
  <c r="Q14" i="25" s="1"/>
  <c r="R14" i="25" s="1"/>
  <c r="S14" i="25" s="1"/>
  <c r="J15" i="25"/>
  <c r="M15" i="23"/>
  <c r="K15" i="23"/>
  <c r="P15" i="23"/>
  <c r="Q15" i="23" s="1"/>
  <c r="R15" i="23" s="1"/>
  <c r="S15" i="23" s="1"/>
  <c r="J16" i="23"/>
  <c r="J18" i="22" l="1"/>
  <c r="K17" i="22"/>
  <c r="M17" i="22"/>
  <c r="P17" i="22"/>
  <c r="Q17" i="22" s="1"/>
  <c r="R17" i="22" s="1"/>
  <c r="S17" i="22" s="1"/>
  <c r="K15" i="6"/>
  <c r="J16" i="6"/>
  <c r="R15" i="27"/>
  <c r="S15" i="27" s="1"/>
  <c r="K16" i="27"/>
  <c r="M16" i="27"/>
  <c r="P16" i="27"/>
  <c r="Q16" i="27" s="1"/>
  <c r="J17" i="27"/>
  <c r="M16" i="26"/>
  <c r="K16" i="26"/>
  <c r="P16" i="26"/>
  <c r="Q16" i="26" s="1"/>
  <c r="R16" i="26" s="1"/>
  <c r="S16" i="26" s="1"/>
  <c r="J17" i="26"/>
  <c r="M15" i="25"/>
  <c r="K15" i="25"/>
  <c r="P15" i="25"/>
  <c r="Q15" i="25" s="1"/>
  <c r="R15" i="25" s="1"/>
  <c r="S15" i="25" s="1"/>
  <c r="J16" i="25"/>
  <c r="M16" i="23"/>
  <c r="K16" i="23"/>
  <c r="J17" i="23"/>
  <c r="P16" i="23"/>
  <c r="Q16" i="23" s="1"/>
  <c r="R16" i="23" s="1"/>
  <c r="S16" i="23" s="1"/>
  <c r="J19" i="22" l="1"/>
  <c r="K18" i="22"/>
  <c r="M18" i="22"/>
  <c r="P18" i="22"/>
  <c r="Q18" i="22" s="1"/>
  <c r="R18" i="22" s="1"/>
  <c r="S18" i="22" s="1"/>
  <c r="K16" i="6"/>
  <c r="J17" i="6"/>
  <c r="R16" i="27"/>
  <c r="S16" i="27" s="1"/>
  <c r="K17" i="27"/>
  <c r="M17" i="27"/>
  <c r="P17" i="27"/>
  <c r="Q17" i="27" s="1"/>
  <c r="J18" i="27"/>
  <c r="M17" i="26"/>
  <c r="K17" i="26"/>
  <c r="P17" i="26"/>
  <c r="Q17" i="26" s="1"/>
  <c r="R17" i="26" s="1"/>
  <c r="S17" i="26" s="1"/>
  <c r="J18" i="26"/>
  <c r="K16" i="25"/>
  <c r="M16" i="25"/>
  <c r="P16" i="25"/>
  <c r="Q16" i="25" s="1"/>
  <c r="R16" i="25" s="1"/>
  <c r="S16" i="25" s="1"/>
  <c r="J17" i="25"/>
  <c r="M17" i="23"/>
  <c r="K17" i="23"/>
  <c r="J18" i="23"/>
  <c r="P17" i="23"/>
  <c r="Q17" i="23" s="1"/>
  <c r="R17" i="23" s="1"/>
  <c r="S17" i="23" s="1"/>
  <c r="J20" i="22" l="1"/>
  <c r="K19" i="22"/>
  <c r="M19" i="22"/>
  <c r="P19" i="22"/>
  <c r="Q19" i="22" s="1"/>
  <c r="R19" i="22" s="1"/>
  <c r="S19" i="22" s="1"/>
  <c r="K17" i="6"/>
  <c r="J18" i="6"/>
  <c r="R17" i="27"/>
  <c r="S17" i="27" s="1"/>
  <c r="M18" i="27"/>
  <c r="K18" i="27"/>
  <c r="J19" i="27"/>
  <c r="P18" i="27"/>
  <c r="Q18" i="27" s="1"/>
  <c r="M18" i="26"/>
  <c r="K18" i="26"/>
  <c r="P18" i="26"/>
  <c r="Q18" i="26" s="1"/>
  <c r="R18" i="26" s="1"/>
  <c r="S18" i="26" s="1"/>
  <c r="J19" i="26"/>
  <c r="M17" i="25"/>
  <c r="K17" i="25"/>
  <c r="P17" i="25"/>
  <c r="Q17" i="25" s="1"/>
  <c r="R17" i="25" s="1"/>
  <c r="S17" i="25" s="1"/>
  <c r="J18" i="25"/>
  <c r="K18" i="23"/>
  <c r="M18" i="23"/>
  <c r="J19" i="23"/>
  <c r="P18" i="23"/>
  <c r="Q18" i="23" s="1"/>
  <c r="R18" i="23" s="1"/>
  <c r="S18" i="23" s="1"/>
  <c r="J21" i="22" l="1"/>
  <c r="K20" i="22"/>
  <c r="M20" i="22"/>
  <c r="P20" i="22"/>
  <c r="Q20" i="22" s="1"/>
  <c r="R20" i="22" s="1"/>
  <c r="S20" i="22" s="1"/>
  <c r="K18" i="6"/>
  <c r="J19" i="6"/>
  <c r="R18" i="27"/>
  <c r="S18" i="27" s="1"/>
  <c r="K19" i="27"/>
  <c r="M19" i="27"/>
  <c r="J20" i="27"/>
  <c r="P19" i="27"/>
  <c r="Q19" i="27" s="1"/>
  <c r="M19" i="26"/>
  <c r="K19" i="26"/>
  <c r="P19" i="26"/>
  <c r="Q19" i="26" s="1"/>
  <c r="R19" i="26" s="1"/>
  <c r="S19" i="26" s="1"/>
  <c r="J20" i="26"/>
  <c r="M18" i="25"/>
  <c r="K18" i="25"/>
  <c r="P18" i="25"/>
  <c r="Q18" i="25" s="1"/>
  <c r="R18" i="25" s="1"/>
  <c r="S18" i="25" s="1"/>
  <c r="J19" i="25"/>
  <c r="M19" i="23"/>
  <c r="K19" i="23"/>
  <c r="P19" i="23"/>
  <c r="Q19" i="23" s="1"/>
  <c r="R19" i="23" s="1"/>
  <c r="S19" i="23" s="1"/>
  <c r="J20" i="23"/>
  <c r="J22" i="22" l="1"/>
  <c r="K21" i="22"/>
  <c r="M21" i="22"/>
  <c r="P21" i="22"/>
  <c r="Q21" i="22" s="1"/>
  <c r="R21" i="22" s="1"/>
  <c r="S21" i="22" s="1"/>
  <c r="K19" i="6"/>
  <c r="J20" i="6"/>
  <c r="R19" i="27"/>
  <c r="S19" i="27" s="1"/>
  <c r="M20" i="27"/>
  <c r="K20" i="27"/>
  <c r="J21" i="27"/>
  <c r="P20" i="27"/>
  <c r="Q20" i="27" s="1"/>
  <c r="K20" i="26"/>
  <c r="M20" i="26"/>
  <c r="P20" i="26"/>
  <c r="Q20" i="26" s="1"/>
  <c r="R20" i="26" s="1"/>
  <c r="S20" i="26" s="1"/>
  <c r="J21" i="26"/>
  <c r="M19" i="25"/>
  <c r="K19" i="25"/>
  <c r="P19" i="25"/>
  <c r="Q19" i="25" s="1"/>
  <c r="R19" i="25" s="1"/>
  <c r="S19" i="25" s="1"/>
  <c r="J20" i="25"/>
  <c r="M20" i="23"/>
  <c r="K20" i="23"/>
  <c r="P20" i="23"/>
  <c r="Q20" i="23" s="1"/>
  <c r="R20" i="23" s="1"/>
  <c r="S20" i="23" s="1"/>
  <c r="J21" i="23"/>
  <c r="J23" i="22" l="1"/>
  <c r="K22" i="22"/>
  <c r="M22" i="22"/>
  <c r="P22" i="22"/>
  <c r="Q22" i="22" s="1"/>
  <c r="R22" i="22" s="1"/>
  <c r="S22" i="22" s="1"/>
  <c r="K20" i="6"/>
  <c r="J21" i="6"/>
  <c r="R20" i="27"/>
  <c r="S20" i="27" s="1"/>
  <c r="K21" i="27"/>
  <c r="M21" i="27"/>
  <c r="P21" i="27"/>
  <c r="Q21" i="27" s="1"/>
  <c r="J22" i="27"/>
  <c r="M21" i="26"/>
  <c r="K21" i="26"/>
  <c r="P21" i="26"/>
  <c r="Q21" i="26" s="1"/>
  <c r="R21" i="26" s="1"/>
  <c r="S21" i="26" s="1"/>
  <c r="J22" i="26"/>
  <c r="M20" i="25"/>
  <c r="K20" i="25"/>
  <c r="J21" i="25"/>
  <c r="P20" i="25"/>
  <c r="Q20" i="25" s="1"/>
  <c r="R20" i="25" s="1"/>
  <c r="S20" i="25" s="1"/>
  <c r="M21" i="23"/>
  <c r="K21" i="23"/>
  <c r="J22" i="23"/>
  <c r="P21" i="23"/>
  <c r="Q21" i="23" s="1"/>
  <c r="R21" i="23" s="1"/>
  <c r="S21" i="23" s="1"/>
  <c r="J24" i="22" l="1"/>
  <c r="K23" i="22"/>
  <c r="M23" i="22"/>
  <c r="P23" i="22"/>
  <c r="Q23" i="22" s="1"/>
  <c r="R23" i="22" s="1"/>
  <c r="S23" i="22" s="1"/>
  <c r="K21" i="6"/>
  <c r="J22" i="6"/>
  <c r="R21" i="27"/>
  <c r="S21" i="27" s="1"/>
  <c r="M22" i="27"/>
  <c r="K22" i="27"/>
  <c r="P22" i="27"/>
  <c r="Q22" i="27" s="1"/>
  <c r="J23" i="27"/>
  <c r="M22" i="26"/>
  <c r="K22" i="26"/>
  <c r="P22" i="26"/>
  <c r="Q22" i="26" s="1"/>
  <c r="R22" i="26" s="1"/>
  <c r="S22" i="26" s="1"/>
  <c r="J23" i="26"/>
  <c r="M21" i="25"/>
  <c r="K21" i="25"/>
  <c r="P21" i="25"/>
  <c r="Q21" i="25" s="1"/>
  <c r="R21" i="25" s="1"/>
  <c r="S21" i="25" s="1"/>
  <c r="J22" i="25"/>
  <c r="K22" i="23"/>
  <c r="M22" i="23"/>
  <c r="J23" i="23"/>
  <c r="P22" i="23"/>
  <c r="Q22" i="23" s="1"/>
  <c r="R22" i="23" s="1"/>
  <c r="S22" i="23" s="1"/>
  <c r="J25" i="22" l="1"/>
  <c r="K24" i="22"/>
  <c r="M24" i="22"/>
  <c r="P24" i="22"/>
  <c r="Q24" i="22" s="1"/>
  <c r="R24" i="22" s="1"/>
  <c r="S24" i="22" s="1"/>
  <c r="K22" i="6"/>
  <c r="J23" i="6"/>
  <c r="R22" i="27"/>
  <c r="S22" i="27" s="1"/>
  <c r="K23" i="27"/>
  <c r="M23" i="27"/>
  <c r="J24" i="27"/>
  <c r="P23" i="27"/>
  <c r="Q23" i="27" s="1"/>
  <c r="M23" i="26"/>
  <c r="K23" i="26"/>
  <c r="J24" i="26"/>
  <c r="P23" i="26"/>
  <c r="Q23" i="26" s="1"/>
  <c r="R23" i="26" s="1"/>
  <c r="S23" i="26" s="1"/>
  <c r="K22" i="25"/>
  <c r="M22" i="25"/>
  <c r="P22" i="25"/>
  <c r="Q22" i="25" s="1"/>
  <c r="R22" i="25" s="1"/>
  <c r="S22" i="25" s="1"/>
  <c r="J23" i="25"/>
  <c r="M23" i="23"/>
  <c r="K23" i="23"/>
  <c r="P23" i="23"/>
  <c r="Q23" i="23" s="1"/>
  <c r="R23" i="23" s="1"/>
  <c r="S23" i="23" s="1"/>
  <c r="J24" i="23"/>
  <c r="J26" i="22" l="1"/>
  <c r="K25" i="22"/>
  <c r="M25" i="22"/>
  <c r="P25" i="22"/>
  <c r="Q25" i="22" s="1"/>
  <c r="R25" i="22" s="1"/>
  <c r="S25" i="22" s="1"/>
  <c r="K23" i="6"/>
  <c r="J24" i="6"/>
  <c r="R23" i="27"/>
  <c r="S23" i="27" s="1"/>
  <c r="M24" i="27"/>
  <c r="K24" i="27"/>
  <c r="P24" i="27"/>
  <c r="Q24" i="27" s="1"/>
  <c r="J25" i="27"/>
  <c r="M24" i="26"/>
  <c r="K24" i="26"/>
  <c r="P24" i="26"/>
  <c r="Q24" i="26" s="1"/>
  <c r="R24" i="26" s="1"/>
  <c r="S24" i="26" s="1"/>
  <c r="J25" i="26"/>
  <c r="M23" i="25"/>
  <c r="K23" i="25"/>
  <c r="P23" i="25"/>
  <c r="Q23" i="25" s="1"/>
  <c r="R23" i="25" s="1"/>
  <c r="S23" i="25" s="1"/>
  <c r="J24" i="25"/>
  <c r="M24" i="23"/>
  <c r="K24" i="23"/>
  <c r="P24" i="23"/>
  <c r="Q24" i="23" s="1"/>
  <c r="R24" i="23" s="1"/>
  <c r="S24" i="23" s="1"/>
  <c r="J25" i="23"/>
  <c r="J27" i="22" l="1"/>
  <c r="K26" i="22"/>
  <c r="M26" i="22"/>
  <c r="P26" i="22"/>
  <c r="Q26" i="22" s="1"/>
  <c r="R26" i="22" s="1"/>
  <c r="S26" i="22" s="1"/>
  <c r="K24" i="6"/>
  <c r="J25" i="6"/>
  <c r="R24" i="27"/>
  <c r="S24" i="27" s="1"/>
  <c r="M25" i="27"/>
  <c r="K25" i="27"/>
  <c r="P25" i="27"/>
  <c r="Q25" i="27" s="1"/>
  <c r="J26" i="27"/>
  <c r="M25" i="26"/>
  <c r="K25" i="26"/>
  <c r="P25" i="26"/>
  <c r="Q25" i="26" s="1"/>
  <c r="R25" i="26" s="1"/>
  <c r="S25" i="26" s="1"/>
  <c r="J26" i="26"/>
  <c r="M24" i="25"/>
  <c r="K24" i="25"/>
  <c r="P24" i="25"/>
  <c r="Q24" i="25" s="1"/>
  <c r="R24" i="25" s="1"/>
  <c r="S24" i="25" s="1"/>
  <c r="J25" i="25"/>
  <c r="M25" i="23"/>
  <c r="K25" i="23"/>
  <c r="P25" i="23"/>
  <c r="Q25" i="23" s="1"/>
  <c r="R25" i="23" s="1"/>
  <c r="S25" i="23" s="1"/>
  <c r="J26" i="23"/>
  <c r="J28" i="22" l="1"/>
  <c r="K27" i="22"/>
  <c r="M27" i="22"/>
  <c r="P27" i="22"/>
  <c r="Q27" i="22" s="1"/>
  <c r="R27" i="22" s="1"/>
  <c r="S27" i="22" s="1"/>
  <c r="K25" i="6"/>
  <c r="J26" i="6"/>
  <c r="R25" i="27"/>
  <c r="S25" i="27" s="1"/>
  <c r="M26" i="27"/>
  <c r="K26" i="27"/>
  <c r="J27" i="27"/>
  <c r="P26" i="27"/>
  <c r="Q26" i="27" s="1"/>
  <c r="M26" i="26"/>
  <c r="J27" i="26"/>
  <c r="K26" i="26"/>
  <c r="P26" i="26"/>
  <c r="Q26" i="26" s="1"/>
  <c r="R26" i="26" s="1"/>
  <c r="S26" i="26" s="1"/>
  <c r="M25" i="25"/>
  <c r="K25" i="25"/>
  <c r="P25" i="25"/>
  <c r="Q25" i="25" s="1"/>
  <c r="R25" i="25" s="1"/>
  <c r="S25" i="25" s="1"/>
  <c r="J26" i="25"/>
  <c r="K26" i="23"/>
  <c r="M26" i="23"/>
  <c r="P26" i="23"/>
  <c r="Q26" i="23" s="1"/>
  <c r="R26" i="23" s="1"/>
  <c r="S26" i="23" s="1"/>
  <c r="J27" i="23"/>
  <c r="J29" i="22" l="1"/>
  <c r="K28" i="22"/>
  <c r="M28" i="22"/>
  <c r="P28" i="22"/>
  <c r="Q28" i="22" s="1"/>
  <c r="R28" i="22" s="1"/>
  <c r="S28" i="22" s="1"/>
  <c r="K26" i="6"/>
  <c r="J27" i="6"/>
  <c r="R26" i="27"/>
  <c r="S26" i="27" s="1"/>
  <c r="M27" i="27"/>
  <c r="K27" i="27"/>
  <c r="J28" i="27"/>
  <c r="P27" i="27"/>
  <c r="Q27" i="27" s="1"/>
  <c r="M27" i="26"/>
  <c r="K27" i="26"/>
  <c r="J28" i="26"/>
  <c r="P27" i="26"/>
  <c r="Q27" i="26" s="1"/>
  <c r="R27" i="26" s="1"/>
  <c r="S27" i="26" s="1"/>
  <c r="M26" i="25"/>
  <c r="K26" i="25"/>
  <c r="J27" i="25"/>
  <c r="P26" i="25"/>
  <c r="Q26" i="25" s="1"/>
  <c r="R26" i="25" s="1"/>
  <c r="S26" i="25" s="1"/>
  <c r="M27" i="23"/>
  <c r="K27" i="23"/>
  <c r="P27" i="23"/>
  <c r="Q27" i="23" s="1"/>
  <c r="R27" i="23" s="1"/>
  <c r="S27" i="23" s="1"/>
  <c r="J28" i="23"/>
  <c r="J30" i="22" l="1"/>
  <c r="K29" i="22"/>
  <c r="M29" i="22"/>
  <c r="P29" i="22"/>
  <c r="Q29" i="22" s="1"/>
  <c r="R29" i="22" s="1"/>
  <c r="S29" i="22" s="1"/>
  <c r="K27" i="6"/>
  <c r="J28" i="6"/>
  <c r="R27" i="27"/>
  <c r="S27" i="27" s="1"/>
  <c r="K28" i="27"/>
  <c r="M28" i="27"/>
  <c r="J29" i="27"/>
  <c r="P28" i="27"/>
  <c r="Q28" i="27" s="1"/>
  <c r="K28" i="26"/>
  <c r="M28" i="26"/>
  <c r="P28" i="26"/>
  <c r="Q28" i="26" s="1"/>
  <c r="R28" i="26" s="1"/>
  <c r="S28" i="26" s="1"/>
  <c r="J29" i="26"/>
  <c r="K27" i="25"/>
  <c r="M27" i="25"/>
  <c r="P27" i="25"/>
  <c r="Q27" i="25" s="1"/>
  <c r="R27" i="25" s="1"/>
  <c r="S27" i="25" s="1"/>
  <c r="J28" i="25"/>
  <c r="M28" i="23"/>
  <c r="K28" i="23"/>
  <c r="P28" i="23"/>
  <c r="Q28" i="23" s="1"/>
  <c r="R28" i="23" s="1"/>
  <c r="S28" i="23" s="1"/>
  <c r="J29" i="23"/>
  <c r="J31" i="22" l="1"/>
  <c r="K30" i="22"/>
  <c r="M30" i="22"/>
  <c r="P30" i="22"/>
  <c r="Q30" i="22" s="1"/>
  <c r="R30" i="22" s="1"/>
  <c r="S30" i="22" s="1"/>
  <c r="K28" i="6"/>
  <c r="J29" i="6"/>
  <c r="R28" i="27"/>
  <c r="S28" i="27" s="1"/>
  <c r="M29" i="27"/>
  <c r="K29" i="27"/>
  <c r="P29" i="27"/>
  <c r="Q29" i="27" s="1"/>
  <c r="J30" i="27"/>
  <c r="M29" i="26"/>
  <c r="K29" i="26"/>
  <c r="P29" i="26"/>
  <c r="Q29" i="26" s="1"/>
  <c r="R29" i="26" s="1"/>
  <c r="S29" i="26" s="1"/>
  <c r="J30" i="26"/>
  <c r="M28" i="25"/>
  <c r="K28" i="25"/>
  <c r="J29" i="25"/>
  <c r="P28" i="25"/>
  <c r="Q28" i="25" s="1"/>
  <c r="R28" i="25" s="1"/>
  <c r="S28" i="25" s="1"/>
  <c r="M29" i="23"/>
  <c r="K29" i="23"/>
  <c r="P29" i="23"/>
  <c r="Q29" i="23" s="1"/>
  <c r="R29" i="23" s="1"/>
  <c r="S29" i="23" s="1"/>
  <c r="J30" i="23"/>
  <c r="J32" i="22" l="1"/>
  <c r="K31" i="22"/>
  <c r="M31" i="22"/>
  <c r="P31" i="22"/>
  <c r="Q31" i="22" s="1"/>
  <c r="R31" i="22" s="1"/>
  <c r="S31" i="22" s="1"/>
  <c r="K29" i="6"/>
  <c r="J30" i="6"/>
  <c r="R29" i="27"/>
  <c r="S29" i="27" s="1"/>
  <c r="K30" i="27"/>
  <c r="M30" i="27"/>
  <c r="J31" i="27"/>
  <c r="P30" i="27"/>
  <c r="Q30" i="27" s="1"/>
  <c r="M30" i="26"/>
  <c r="K30" i="26"/>
  <c r="P30" i="26"/>
  <c r="Q30" i="26" s="1"/>
  <c r="R30" i="26" s="1"/>
  <c r="S30" i="26" s="1"/>
  <c r="J31" i="26"/>
  <c r="M29" i="25"/>
  <c r="K29" i="25"/>
  <c r="P29" i="25"/>
  <c r="Q29" i="25" s="1"/>
  <c r="R29" i="25" s="1"/>
  <c r="S29" i="25" s="1"/>
  <c r="J30" i="25"/>
  <c r="M30" i="23"/>
  <c r="K30" i="23"/>
  <c r="P30" i="23"/>
  <c r="Q30" i="23" s="1"/>
  <c r="R30" i="23" s="1"/>
  <c r="S30" i="23" s="1"/>
  <c r="J31" i="23"/>
  <c r="J33" i="22" l="1"/>
  <c r="K32" i="22"/>
  <c r="M32" i="22"/>
  <c r="P32" i="22"/>
  <c r="Q32" i="22" s="1"/>
  <c r="R32" i="22" s="1"/>
  <c r="S32" i="22" s="1"/>
  <c r="K30" i="6"/>
  <c r="J31" i="6"/>
  <c r="R30" i="27"/>
  <c r="S30" i="27" s="1"/>
  <c r="K31" i="27"/>
  <c r="M31" i="27"/>
  <c r="P31" i="27"/>
  <c r="Q31" i="27" s="1"/>
  <c r="J32" i="27"/>
  <c r="M31" i="26"/>
  <c r="K31" i="26"/>
  <c r="P31" i="26"/>
  <c r="Q31" i="26" s="1"/>
  <c r="R31" i="26" s="1"/>
  <c r="S31" i="26" s="1"/>
  <c r="J32" i="26"/>
  <c r="K30" i="25"/>
  <c r="M30" i="25"/>
  <c r="P30" i="25"/>
  <c r="Q30" i="25" s="1"/>
  <c r="R30" i="25" s="1"/>
  <c r="S30" i="25" s="1"/>
  <c r="J31" i="25"/>
  <c r="M31" i="23"/>
  <c r="K31" i="23"/>
  <c r="J32" i="23"/>
  <c r="P31" i="23"/>
  <c r="Q31" i="23" s="1"/>
  <c r="R31" i="23" s="1"/>
  <c r="S31" i="23" s="1"/>
  <c r="J34" i="22" l="1"/>
  <c r="K33" i="22"/>
  <c r="M33" i="22"/>
  <c r="P33" i="22"/>
  <c r="Q33" i="22" s="1"/>
  <c r="R33" i="22" s="1"/>
  <c r="S33" i="22" s="1"/>
  <c r="K31" i="6"/>
  <c r="J32" i="6"/>
  <c r="R31" i="27"/>
  <c r="S31" i="27" s="1"/>
  <c r="M32" i="27"/>
  <c r="K32" i="27"/>
  <c r="P32" i="27"/>
  <c r="Q32" i="27" s="1"/>
  <c r="J33" i="27"/>
  <c r="K32" i="26"/>
  <c r="M32" i="26"/>
  <c r="P32" i="26"/>
  <c r="Q32" i="26" s="1"/>
  <c r="R32" i="26" s="1"/>
  <c r="S32" i="26" s="1"/>
  <c r="J33" i="26"/>
  <c r="M31" i="25"/>
  <c r="K31" i="25"/>
  <c r="P31" i="25"/>
  <c r="Q31" i="25" s="1"/>
  <c r="R31" i="25" s="1"/>
  <c r="S31" i="25" s="1"/>
  <c r="J32" i="25"/>
  <c r="M32" i="23"/>
  <c r="K32" i="23"/>
  <c r="P32" i="23"/>
  <c r="Q32" i="23" s="1"/>
  <c r="R32" i="23" s="1"/>
  <c r="S32" i="23" s="1"/>
  <c r="J33" i="23"/>
  <c r="J35" i="22" l="1"/>
  <c r="K34" i="22"/>
  <c r="M34" i="22"/>
  <c r="P34" i="22"/>
  <c r="Q34" i="22" s="1"/>
  <c r="R34" i="22" s="1"/>
  <c r="S34" i="22" s="1"/>
  <c r="K32" i="6"/>
  <c r="J33" i="6"/>
  <c r="R32" i="27"/>
  <c r="S32" i="27" s="1"/>
  <c r="M33" i="27"/>
  <c r="K33" i="27"/>
  <c r="P33" i="27"/>
  <c r="Q33" i="27" s="1"/>
  <c r="J34" i="27"/>
  <c r="M33" i="26"/>
  <c r="K33" i="26"/>
  <c r="J34" i="26"/>
  <c r="P33" i="26"/>
  <c r="Q33" i="26" s="1"/>
  <c r="R33" i="26" s="1"/>
  <c r="S33" i="26" s="1"/>
  <c r="M32" i="25"/>
  <c r="K32" i="25"/>
  <c r="P32" i="25"/>
  <c r="Q32" i="25" s="1"/>
  <c r="R32" i="25" s="1"/>
  <c r="S32" i="25" s="1"/>
  <c r="J33" i="25"/>
  <c r="K33" i="23"/>
  <c r="M33" i="23"/>
  <c r="P33" i="23"/>
  <c r="Q33" i="23" s="1"/>
  <c r="R33" i="23" s="1"/>
  <c r="S33" i="23" s="1"/>
  <c r="J34" i="23"/>
  <c r="J36" i="22" l="1"/>
  <c r="K35" i="22"/>
  <c r="M35" i="22"/>
  <c r="P35" i="22"/>
  <c r="Q35" i="22" s="1"/>
  <c r="R35" i="22" s="1"/>
  <c r="S35" i="22" s="1"/>
  <c r="K33" i="6"/>
  <c r="J34" i="6"/>
  <c r="R33" i="27"/>
  <c r="S33" i="27" s="1"/>
  <c r="M34" i="27"/>
  <c r="K34" i="27"/>
  <c r="P34" i="27"/>
  <c r="Q34" i="27" s="1"/>
  <c r="J35" i="27"/>
  <c r="M34" i="26"/>
  <c r="K34" i="26"/>
  <c r="J35" i="26"/>
  <c r="P34" i="26"/>
  <c r="Q34" i="26" s="1"/>
  <c r="R34" i="26" s="1"/>
  <c r="S34" i="26" s="1"/>
  <c r="M33" i="25"/>
  <c r="K33" i="25"/>
  <c r="P33" i="25"/>
  <c r="Q33" i="25" s="1"/>
  <c r="R33" i="25" s="1"/>
  <c r="S33" i="25" s="1"/>
  <c r="J34" i="25"/>
  <c r="M34" i="23"/>
  <c r="K34" i="23"/>
  <c r="P34" i="23"/>
  <c r="Q34" i="23" s="1"/>
  <c r="R34" i="23" s="1"/>
  <c r="S34" i="23" s="1"/>
  <c r="J35" i="23"/>
  <c r="J37" i="22" l="1"/>
  <c r="K36" i="22"/>
  <c r="M36" i="22"/>
  <c r="P36" i="22"/>
  <c r="Q36" i="22" s="1"/>
  <c r="R36" i="22" s="1"/>
  <c r="S36" i="22" s="1"/>
  <c r="K34" i="6"/>
  <c r="J35" i="6"/>
  <c r="R34" i="27"/>
  <c r="S34" i="27" s="1"/>
  <c r="M35" i="27"/>
  <c r="K35" i="27"/>
  <c r="J36" i="27"/>
  <c r="P35" i="27"/>
  <c r="Q35" i="27" s="1"/>
  <c r="M35" i="26"/>
  <c r="K35" i="26"/>
  <c r="P35" i="26"/>
  <c r="Q35" i="26" s="1"/>
  <c r="R35" i="26" s="1"/>
  <c r="S35" i="26" s="1"/>
  <c r="J36" i="26"/>
  <c r="M34" i="25"/>
  <c r="K34" i="25"/>
  <c r="P34" i="25"/>
  <c r="Q34" i="25" s="1"/>
  <c r="R34" i="25" s="1"/>
  <c r="S34" i="25" s="1"/>
  <c r="J35" i="25"/>
  <c r="M35" i="23"/>
  <c r="K35" i="23"/>
  <c r="J36" i="23"/>
  <c r="P35" i="23"/>
  <c r="Q35" i="23" s="1"/>
  <c r="R35" i="23" s="1"/>
  <c r="S35" i="23" s="1"/>
  <c r="J38" i="22" l="1"/>
  <c r="K37" i="22"/>
  <c r="M37" i="22"/>
  <c r="P37" i="22"/>
  <c r="Q37" i="22" s="1"/>
  <c r="R37" i="22" s="1"/>
  <c r="S37" i="22" s="1"/>
  <c r="K35" i="6"/>
  <c r="J36" i="6"/>
  <c r="R35" i="27"/>
  <c r="S35" i="27" s="1"/>
  <c r="M36" i="27"/>
  <c r="K36" i="27"/>
  <c r="P36" i="27"/>
  <c r="Q36" i="27" s="1"/>
  <c r="J37" i="27"/>
  <c r="M36" i="26"/>
  <c r="K36" i="26"/>
  <c r="J37" i="26"/>
  <c r="P36" i="26"/>
  <c r="Q36" i="26" s="1"/>
  <c r="R36" i="26" s="1"/>
  <c r="S36" i="26" s="1"/>
  <c r="M35" i="25"/>
  <c r="K35" i="25"/>
  <c r="P35" i="25"/>
  <c r="Q35" i="25" s="1"/>
  <c r="R35" i="25" s="1"/>
  <c r="S35" i="25" s="1"/>
  <c r="J36" i="25"/>
  <c r="M36" i="23"/>
  <c r="K36" i="23"/>
  <c r="P36" i="23"/>
  <c r="Q36" i="23" s="1"/>
  <c r="R36" i="23" s="1"/>
  <c r="S36" i="23" s="1"/>
  <c r="J37" i="23"/>
  <c r="J39" i="22" l="1"/>
  <c r="K38" i="22"/>
  <c r="M38" i="22"/>
  <c r="P38" i="22"/>
  <c r="Q38" i="22" s="1"/>
  <c r="R38" i="22" s="1"/>
  <c r="S38" i="22" s="1"/>
  <c r="K36" i="6"/>
  <c r="J37" i="6"/>
  <c r="R36" i="27"/>
  <c r="S36" i="27" s="1"/>
  <c r="M37" i="27"/>
  <c r="K37" i="27"/>
  <c r="P37" i="27"/>
  <c r="Q37" i="27" s="1"/>
  <c r="J38" i="27"/>
  <c r="M37" i="26"/>
  <c r="K37" i="26"/>
  <c r="J38" i="26"/>
  <c r="P37" i="26"/>
  <c r="Q37" i="26" s="1"/>
  <c r="R37" i="26" s="1"/>
  <c r="S37" i="26" s="1"/>
  <c r="K36" i="25"/>
  <c r="M36" i="25"/>
  <c r="P36" i="25"/>
  <c r="Q36" i="25" s="1"/>
  <c r="R36" i="25" s="1"/>
  <c r="S36" i="25" s="1"/>
  <c r="J37" i="25"/>
  <c r="M37" i="23"/>
  <c r="K37" i="23"/>
  <c r="P37" i="23"/>
  <c r="Q37" i="23" s="1"/>
  <c r="R37" i="23" s="1"/>
  <c r="J38" i="23"/>
  <c r="J40" i="22" l="1"/>
  <c r="K39" i="22"/>
  <c r="M39" i="22"/>
  <c r="P39" i="22"/>
  <c r="Q39" i="22" s="1"/>
  <c r="R39" i="22" s="1"/>
  <c r="S39" i="22" s="1"/>
  <c r="K37" i="6"/>
  <c r="J38" i="6"/>
  <c r="R37" i="27"/>
  <c r="S37" i="27" s="1"/>
  <c r="K38" i="27"/>
  <c r="M38" i="27"/>
  <c r="J39" i="27"/>
  <c r="P38" i="27"/>
  <c r="Q38" i="27" s="1"/>
  <c r="M38" i="26"/>
  <c r="K38" i="26"/>
  <c r="P38" i="26"/>
  <c r="Q38" i="26" s="1"/>
  <c r="R38" i="26" s="1"/>
  <c r="S38" i="26" s="1"/>
  <c r="J39" i="26"/>
  <c r="M37" i="25"/>
  <c r="K37" i="25"/>
  <c r="P37" i="25"/>
  <c r="Q37" i="25" s="1"/>
  <c r="R37" i="25" s="1"/>
  <c r="S37" i="25" s="1"/>
  <c r="J38" i="25"/>
  <c r="M38" i="23"/>
  <c r="K38" i="23"/>
  <c r="P38" i="23"/>
  <c r="Q38" i="23" s="1"/>
  <c r="R38" i="23" s="1"/>
  <c r="J39" i="23"/>
  <c r="J41" i="22" l="1"/>
  <c r="K40" i="22"/>
  <c r="M40" i="22"/>
  <c r="P40" i="22"/>
  <c r="Q40" i="22" s="1"/>
  <c r="R40" i="22" s="1"/>
  <c r="S40" i="22" s="1"/>
  <c r="K38" i="6"/>
  <c r="J39" i="6"/>
  <c r="R38" i="27"/>
  <c r="S38" i="27" s="1"/>
  <c r="M39" i="27"/>
  <c r="K39" i="27"/>
  <c r="P39" i="27"/>
  <c r="Q39" i="27" s="1"/>
  <c r="J40" i="27"/>
  <c r="M39" i="26"/>
  <c r="K39" i="26"/>
  <c r="P39" i="26"/>
  <c r="Q39" i="26" s="1"/>
  <c r="R39" i="26" s="1"/>
  <c r="S39" i="26" s="1"/>
  <c r="J40" i="26"/>
  <c r="K38" i="25"/>
  <c r="M38" i="25"/>
  <c r="J39" i="25"/>
  <c r="P38" i="25"/>
  <c r="Q38" i="25" s="1"/>
  <c r="R38" i="25" s="1"/>
  <c r="S38" i="25" s="1"/>
  <c r="M39" i="23"/>
  <c r="K39" i="23"/>
  <c r="P39" i="23"/>
  <c r="Q39" i="23" s="1"/>
  <c r="R39" i="23" s="1"/>
  <c r="J40" i="23"/>
  <c r="J42" i="22" l="1"/>
  <c r="K41" i="22"/>
  <c r="M41" i="22"/>
  <c r="P41" i="22"/>
  <c r="Q41" i="22" s="1"/>
  <c r="R41" i="22" s="1"/>
  <c r="S41" i="22" s="1"/>
  <c r="K39" i="6"/>
  <c r="J40" i="6"/>
  <c r="R39" i="27"/>
  <c r="S39" i="27" s="1"/>
  <c r="K40" i="27"/>
  <c r="M40" i="27"/>
  <c r="P40" i="27"/>
  <c r="Q40" i="27" s="1"/>
  <c r="J41" i="27"/>
  <c r="K40" i="26"/>
  <c r="M40" i="26"/>
  <c r="P40" i="26"/>
  <c r="Q40" i="26" s="1"/>
  <c r="R40" i="26" s="1"/>
  <c r="S40" i="26" s="1"/>
  <c r="J41" i="26"/>
  <c r="M39" i="25"/>
  <c r="K39" i="25"/>
  <c r="J40" i="25"/>
  <c r="P39" i="25"/>
  <c r="Q39" i="25" s="1"/>
  <c r="R39" i="25" s="1"/>
  <c r="S39" i="25" s="1"/>
  <c r="K40" i="23"/>
  <c r="M40" i="23"/>
  <c r="P40" i="23"/>
  <c r="Q40" i="23" s="1"/>
  <c r="R40" i="23" s="1"/>
  <c r="J41" i="23"/>
  <c r="J43" i="22" l="1"/>
  <c r="K42" i="22"/>
  <c r="M42" i="22"/>
  <c r="P42" i="22"/>
  <c r="Q42" i="22" s="1"/>
  <c r="R42" i="22" s="1"/>
  <c r="S42" i="22" s="1"/>
  <c r="K40" i="6"/>
  <c r="J41" i="6"/>
  <c r="R40" i="27"/>
  <c r="S40" i="27" s="1"/>
  <c r="M41" i="27"/>
  <c r="K41" i="27"/>
  <c r="J42" i="27"/>
  <c r="P41" i="27"/>
  <c r="Q41" i="27" s="1"/>
  <c r="M41" i="26"/>
  <c r="K41" i="26"/>
  <c r="P41" i="26"/>
  <c r="Q41" i="26" s="1"/>
  <c r="R41" i="26" s="1"/>
  <c r="S41" i="26" s="1"/>
  <c r="J42" i="26"/>
  <c r="M40" i="25"/>
  <c r="K40" i="25"/>
  <c r="P40" i="25"/>
  <c r="Q40" i="25" s="1"/>
  <c r="R40" i="25" s="1"/>
  <c r="S40" i="25" s="1"/>
  <c r="J41" i="25"/>
  <c r="M41" i="23"/>
  <c r="K41" i="23"/>
  <c r="P41" i="23"/>
  <c r="Q41" i="23" s="1"/>
  <c r="R41" i="23" s="1"/>
  <c r="J42" i="23"/>
  <c r="J44" i="22" l="1"/>
  <c r="K43" i="22"/>
  <c r="M43" i="22"/>
  <c r="P43" i="22"/>
  <c r="Q43" i="22" s="1"/>
  <c r="R43" i="22" s="1"/>
  <c r="S43" i="22" s="1"/>
  <c r="K41" i="6"/>
  <c r="J42" i="6"/>
  <c r="R41" i="27"/>
  <c r="S41" i="27" s="1"/>
  <c r="K42" i="27"/>
  <c r="M42" i="27"/>
  <c r="P42" i="27"/>
  <c r="Q42" i="27" s="1"/>
  <c r="J43" i="27"/>
  <c r="M42" i="26"/>
  <c r="J43" i="26"/>
  <c r="K42" i="26"/>
  <c r="P42" i="26"/>
  <c r="Q42" i="26" s="1"/>
  <c r="R42" i="26" s="1"/>
  <c r="S42" i="26" s="1"/>
  <c r="K41" i="25"/>
  <c r="M41" i="25"/>
  <c r="P41" i="25"/>
  <c r="Q41" i="25" s="1"/>
  <c r="R41" i="25" s="1"/>
  <c r="S41" i="25" s="1"/>
  <c r="J42" i="25"/>
  <c r="K42" i="23"/>
  <c r="M42" i="23"/>
  <c r="P42" i="23"/>
  <c r="Q42" i="23" s="1"/>
  <c r="R42" i="23" s="1"/>
  <c r="J43" i="23"/>
  <c r="J45" i="22" l="1"/>
  <c r="K44" i="22"/>
  <c r="M44" i="22"/>
  <c r="P44" i="22"/>
  <c r="Q44" i="22" s="1"/>
  <c r="R44" i="22" s="1"/>
  <c r="S44" i="22" s="1"/>
  <c r="K42" i="6"/>
  <c r="J43" i="6"/>
  <c r="R42" i="27"/>
  <c r="S42" i="27" s="1"/>
  <c r="M43" i="27"/>
  <c r="K43" i="27"/>
  <c r="P43" i="27"/>
  <c r="Q43" i="27" s="1"/>
  <c r="J44" i="27"/>
  <c r="M43" i="26"/>
  <c r="K43" i="26"/>
  <c r="J44" i="26"/>
  <c r="P43" i="26"/>
  <c r="Q43" i="26" s="1"/>
  <c r="R43" i="26" s="1"/>
  <c r="S43" i="26" s="1"/>
  <c r="K42" i="25"/>
  <c r="M42" i="25"/>
  <c r="P42" i="25"/>
  <c r="Q42" i="25" s="1"/>
  <c r="R42" i="25" s="1"/>
  <c r="S42" i="25" s="1"/>
  <c r="J43" i="25"/>
  <c r="M43" i="23"/>
  <c r="K43" i="23"/>
  <c r="P43" i="23"/>
  <c r="Q43" i="23" s="1"/>
  <c r="R43" i="23" s="1"/>
  <c r="J44" i="23"/>
  <c r="J46" i="22" l="1"/>
  <c r="K45" i="22"/>
  <c r="M45" i="22"/>
  <c r="P45" i="22"/>
  <c r="Q45" i="22" s="1"/>
  <c r="R45" i="22" s="1"/>
  <c r="S45" i="22" s="1"/>
  <c r="K43" i="6"/>
  <c r="J44" i="6"/>
  <c r="R43" i="27"/>
  <c r="S43" i="27" s="1"/>
  <c r="M44" i="27"/>
  <c r="K44" i="27"/>
  <c r="J45" i="27"/>
  <c r="P44" i="27"/>
  <c r="Q44" i="27" s="1"/>
  <c r="M44" i="26"/>
  <c r="K44" i="26"/>
  <c r="J45" i="26"/>
  <c r="P44" i="26"/>
  <c r="Q44" i="26" s="1"/>
  <c r="R44" i="26" s="1"/>
  <c r="S44" i="26" s="1"/>
  <c r="K43" i="25"/>
  <c r="M43" i="25"/>
  <c r="P43" i="25"/>
  <c r="Q43" i="25" s="1"/>
  <c r="R43" i="25" s="1"/>
  <c r="S43" i="25" s="1"/>
  <c r="J44" i="25"/>
  <c r="K44" i="23"/>
  <c r="M44" i="23"/>
  <c r="P44" i="23"/>
  <c r="Q44" i="23" s="1"/>
  <c r="R44" i="23" s="1"/>
  <c r="J45" i="23"/>
  <c r="J47" i="22" l="1"/>
  <c r="K46" i="22"/>
  <c r="M46" i="22"/>
  <c r="P46" i="22"/>
  <c r="Q46" i="22" s="1"/>
  <c r="R46" i="22" s="1"/>
  <c r="K44" i="6"/>
  <c r="J45" i="6"/>
  <c r="R44" i="27"/>
  <c r="S44" i="27" s="1"/>
  <c r="K45" i="27"/>
  <c r="M45" i="27"/>
  <c r="J46" i="27"/>
  <c r="P45" i="27"/>
  <c r="Q45" i="27" s="1"/>
  <c r="M45" i="26"/>
  <c r="K45" i="26"/>
  <c r="J46" i="26"/>
  <c r="P45" i="26"/>
  <c r="Q45" i="26" s="1"/>
  <c r="R45" i="26" s="1"/>
  <c r="S45" i="26" s="1"/>
  <c r="M44" i="25"/>
  <c r="K44" i="25"/>
  <c r="P44" i="25"/>
  <c r="Q44" i="25" s="1"/>
  <c r="R44" i="25" s="1"/>
  <c r="S44" i="25" s="1"/>
  <c r="J45" i="25"/>
  <c r="M45" i="23"/>
  <c r="K45" i="23"/>
  <c r="J46" i="23"/>
  <c r="P45" i="23"/>
  <c r="Q45" i="23" s="1"/>
  <c r="R45" i="23" s="1"/>
  <c r="J48" i="22" l="1"/>
  <c r="K47" i="22"/>
  <c r="M47" i="22"/>
  <c r="P47" i="22"/>
  <c r="Q47" i="22" s="1"/>
  <c r="R47" i="22" s="1"/>
  <c r="K45" i="6"/>
  <c r="J46" i="6"/>
  <c r="R45" i="27"/>
  <c r="S45" i="27" s="1"/>
  <c r="K46" i="27"/>
  <c r="M46" i="27"/>
  <c r="J47" i="27"/>
  <c r="P46" i="27"/>
  <c r="Q46" i="27" s="1"/>
  <c r="M46" i="26"/>
  <c r="K46" i="26"/>
  <c r="J47" i="26"/>
  <c r="P46" i="26"/>
  <c r="Q46" i="26" s="1"/>
  <c r="R46" i="26" s="1"/>
  <c r="S46" i="26" s="1"/>
  <c r="M45" i="25"/>
  <c r="K45" i="25"/>
  <c r="P45" i="25"/>
  <c r="Q45" i="25" s="1"/>
  <c r="R45" i="25" s="1"/>
  <c r="S45" i="25" s="1"/>
  <c r="J46" i="25"/>
  <c r="K46" i="23"/>
  <c r="M46" i="23"/>
  <c r="P46" i="23"/>
  <c r="Q46" i="23" s="1"/>
  <c r="R46" i="23" s="1"/>
  <c r="J47" i="23"/>
  <c r="J49" i="22" l="1"/>
  <c r="K48" i="22"/>
  <c r="M48" i="22"/>
  <c r="P48" i="22"/>
  <c r="Q48" i="22" s="1"/>
  <c r="R48" i="22" s="1"/>
  <c r="K46" i="6"/>
  <c r="J47" i="6"/>
  <c r="R46" i="27"/>
  <c r="S46" i="27" s="1"/>
  <c r="M47" i="27"/>
  <c r="K47" i="27"/>
  <c r="P47" i="27"/>
  <c r="Q47" i="27" s="1"/>
  <c r="J48" i="27"/>
  <c r="K47" i="26"/>
  <c r="M47" i="26"/>
  <c r="P47" i="26"/>
  <c r="Q47" i="26" s="1"/>
  <c r="R47" i="26" s="1"/>
  <c r="S47" i="26" s="1"/>
  <c r="J48" i="26"/>
  <c r="K46" i="25"/>
  <c r="M46" i="25"/>
  <c r="P46" i="25"/>
  <c r="Q46" i="25" s="1"/>
  <c r="R46" i="25" s="1"/>
  <c r="S46" i="25" s="1"/>
  <c r="J47" i="25"/>
  <c r="K47" i="23"/>
  <c r="M47" i="23"/>
  <c r="P47" i="23"/>
  <c r="Q47" i="23" s="1"/>
  <c r="R47" i="23" s="1"/>
  <c r="J48" i="23"/>
  <c r="J50" i="22" l="1"/>
  <c r="K49" i="22"/>
  <c r="M49" i="22"/>
  <c r="P49" i="22"/>
  <c r="Q49" i="22" s="1"/>
  <c r="R49" i="22" s="1"/>
  <c r="K47" i="6"/>
  <c r="J48" i="6"/>
  <c r="R47" i="27"/>
  <c r="S47" i="27" s="1"/>
  <c r="M48" i="27"/>
  <c r="K48" i="27"/>
  <c r="P48" i="27"/>
  <c r="Q48" i="27" s="1"/>
  <c r="J49" i="27"/>
  <c r="K48" i="26"/>
  <c r="J49" i="26"/>
  <c r="M48" i="26"/>
  <c r="P48" i="26"/>
  <c r="Q48" i="26" s="1"/>
  <c r="R48" i="26" s="1"/>
  <c r="S48" i="26" s="1"/>
  <c r="M47" i="25"/>
  <c r="K47" i="25"/>
  <c r="P47" i="25"/>
  <c r="Q47" i="25" s="1"/>
  <c r="R47" i="25" s="1"/>
  <c r="S47" i="25" s="1"/>
  <c r="J48" i="25"/>
  <c r="K48" i="23"/>
  <c r="M48" i="23"/>
  <c r="P48" i="23"/>
  <c r="Q48" i="23" s="1"/>
  <c r="R48" i="23" s="1"/>
  <c r="J49" i="23"/>
  <c r="J51" i="22" l="1"/>
  <c r="K50" i="22"/>
  <c r="M50" i="22"/>
  <c r="P50" i="22"/>
  <c r="Q50" i="22" s="1"/>
  <c r="R50" i="22" s="1"/>
  <c r="K48" i="6"/>
  <c r="J49" i="6"/>
  <c r="R48" i="27"/>
  <c r="S48" i="27" s="1"/>
  <c r="M49" i="27"/>
  <c r="K49" i="27"/>
  <c r="P49" i="27"/>
  <c r="Q49" i="27" s="1"/>
  <c r="J50" i="27"/>
  <c r="M49" i="26"/>
  <c r="K49" i="26"/>
  <c r="P49" i="26"/>
  <c r="Q49" i="26" s="1"/>
  <c r="R49" i="26" s="1"/>
  <c r="S49" i="26" s="1"/>
  <c r="J50" i="26"/>
  <c r="M48" i="25"/>
  <c r="K48" i="25"/>
  <c r="P48" i="25"/>
  <c r="Q48" i="25" s="1"/>
  <c r="R48" i="25" s="1"/>
  <c r="S48" i="25" s="1"/>
  <c r="J49" i="25"/>
  <c r="M49" i="23"/>
  <c r="K49" i="23"/>
  <c r="P49" i="23"/>
  <c r="Q49" i="23" s="1"/>
  <c r="R49" i="23" s="1"/>
  <c r="J50" i="23"/>
  <c r="J52" i="22" l="1"/>
  <c r="K51" i="22"/>
  <c r="M51" i="22"/>
  <c r="P51" i="22"/>
  <c r="Q51" i="22" s="1"/>
  <c r="R51" i="22" s="1"/>
  <c r="K49" i="6"/>
  <c r="J50" i="6"/>
  <c r="R49" i="27"/>
  <c r="S49" i="27" s="1"/>
  <c r="K50" i="27"/>
  <c r="M50" i="27"/>
  <c r="P50" i="27"/>
  <c r="Q50" i="27" s="1"/>
  <c r="J51" i="27"/>
  <c r="M50" i="26"/>
  <c r="K50" i="26"/>
  <c r="J51" i="26"/>
  <c r="P50" i="26"/>
  <c r="Q50" i="26" s="1"/>
  <c r="R50" i="26" s="1"/>
  <c r="S50" i="26" s="1"/>
  <c r="M49" i="25"/>
  <c r="K49" i="25"/>
  <c r="P49" i="25"/>
  <c r="Q49" i="25" s="1"/>
  <c r="R49" i="25" s="1"/>
  <c r="S49" i="25" s="1"/>
  <c r="J50" i="25"/>
  <c r="K50" i="23"/>
  <c r="M50" i="23"/>
  <c r="P50" i="23"/>
  <c r="Q50" i="23" s="1"/>
  <c r="R50" i="23" s="1"/>
  <c r="J51" i="23"/>
  <c r="J53" i="22" l="1"/>
  <c r="K52" i="22"/>
  <c r="M52" i="22"/>
  <c r="P52" i="22"/>
  <c r="Q52" i="22" s="1"/>
  <c r="R52" i="22" s="1"/>
  <c r="K50" i="6"/>
  <c r="J51" i="6"/>
  <c r="R50" i="27"/>
  <c r="S50" i="27" s="1"/>
  <c r="M51" i="27"/>
  <c r="K51" i="27"/>
  <c r="P51" i="27"/>
  <c r="Q51" i="27" s="1"/>
  <c r="J52" i="27"/>
  <c r="M51" i="26"/>
  <c r="K51" i="26"/>
  <c r="J52" i="26"/>
  <c r="P51" i="26"/>
  <c r="Q51" i="26" s="1"/>
  <c r="R51" i="26" s="1"/>
  <c r="S51" i="26" s="1"/>
  <c r="M50" i="25"/>
  <c r="K50" i="25"/>
  <c r="P50" i="25"/>
  <c r="Q50" i="25" s="1"/>
  <c r="R50" i="25" s="1"/>
  <c r="S50" i="25" s="1"/>
  <c r="J51" i="25"/>
  <c r="M51" i="23"/>
  <c r="K51" i="23"/>
  <c r="P51" i="23"/>
  <c r="Q51" i="23" s="1"/>
  <c r="R51" i="23" s="1"/>
  <c r="J52" i="23"/>
  <c r="J54" i="22" l="1"/>
  <c r="K53" i="22"/>
  <c r="M53" i="22"/>
  <c r="P53" i="22"/>
  <c r="Q53" i="22" s="1"/>
  <c r="R53" i="22" s="1"/>
  <c r="K51" i="6"/>
  <c r="J52" i="6"/>
  <c r="R51" i="27"/>
  <c r="S51" i="27" s="1"/>
  <c r="M52" i="27"/>
  <c r="K52" i="27"/>
  <c r="J53" i="27"/>
  <c r="P52" i="27"/>
  <c r="Q52" i="27" s="1"/>
  <c r="M52" i="26"/>
  <c r="K52" i="26"/>
  <c r="P52" i="26"/>
  <c r="Q52" i="26" s="1"/>
  <c r="R52" i="26" s="1"/>
  <c r="S52" i="26" s="1"/>
  <c r="J53" i="26"/>
  <c r="K51" i="25"/>
  <c r="M51" i="25"/>
  <c r="P51" i="25"/>
  <c r="Q51" i="25" s="1"/>
  <c r="R51" i="25" s="1"/>
  <c r="S51" i="25" s="1"/>
  <c r="J52" i="25"/>
  <c r="K52" i="23"/>
  <c r="M52" i="23"/>
  <c r="P52" i="23"/>
  <c r="Q52" i="23" s="1"/>
  <c r="R52" i="23" s="1"/>
  <c r="J53" i="23"/>
  <c r="J55" i="22" l="1"/>
  <c r="K54" i="22"/>
  <c r="M54" i="22"/>
  <c r="P54" i="22"/>
  <c r="Q54" i="22" s="1"/>
  <c r="R54" i="22" s="1"/>
  <c r="K52" i="6"/>
  <c r="J53" i="6"/>
  <c r="R52" i="27"/>
  <c r="S52" i="27" s="1"/>
  <c r="M53" i="27"/>
  <c r="K53" i="27"/>
  <c r="J54" i="27"/>
  <c r="P53" i="27"/>
  <c r="Q53" i="27" s="1"/>
  <c r="M53" i="26"/>
  <c r="K53" i="26"/>
  <c r="P53" i="26"/>
  <c r="Q53" i="26" s="1"/>
  <c r="R53" i="26" s="1"/>
  <c r="S53" i="26" s="1"/>
  <c r="J54" i="26"/>
  <c r="M52" i="25"/>
  <c r="K52" i="25"/>
  <c r="P52" i="25"/>
  <c r="Q52" i="25" s="1"/>
  <c r="R52" i="25" s="1"/>
  <c r="S52" i="25" s="1"/>
  <c r="J53" i="25"/>
  <c r="M53" i="23"/>
  <c r="K53" i="23"/>
  <c r="P53" i="23"/>
  <c r="Q53" i="23" s="1"/>
  <c r="R53" i="23" s="1"/>
  <c r="J54" i="23"/>
  <c r="J56" i="22" l="1"/>
  <c r="K55" i="22"/>
  <c r="M55" i="22"/>
  <c r="P55" i="22"/>
  <c r="Q55" i="22" s="1"/>
  <c r="R55" i="22" s="1"/>
  <c r="K53" i="6"/>
  <c r="J54" i="6"/>
  <c r="R53" i="27"/>
  <c r="S53" i="27" s="1"/>
  <c r="K54" i="27"/>
  <c r="M54" i="27"/>
  <c r="P54" i="27"/>
  <c r="Q54" i="27" s="1"/>
  <c r="J55" i="27"/>
  <c r="M54" i="26"/>
  <c r="K54" i="26"/>
  <c r="J55" i="26"/>
  <c r="P54" i="26"/>
  <c r="Q54" i="26" s="1"/>
  <c r="R54" i="26" s="1"/>
  <c r="S54" i="26" s="1"/>
  <c r="M53" i="25"/>
  <c r="K53" i="25"/>
  <c r="P53" i="25"/>
  <c r="Q53" i="25" s="1"/>
  <c r="R53" i="25" s="1"/>
  <c r="S53" i="25" s="1"/>
  <c r="J54" i="25"/>
  <c r="K54" i="23"/>
  <c r="M54" i="23"/>
  <c r="P54" i="23"/>
  <c r="Q54" i="23" s="1"/>
  <c r="R54" i="23" s="1"/>
  <c r="J55" i="23"/>
  <c r="J57" i="22" l="1"/>
  <c r="K56" i="22"/>
  <c r="M56" i="22"/>
  <c r="P56" i="22"/>
  <c r="Q56" i="22" s="1"/>
  <c r="R56" i="22" s="1"/>
  <c r="K54" i="6"/>
  <c r="J55" i="6"/>
  <c r="R54" i="27"/>
  <c r="S54" i="27" s="1"/>
  <c r="M55" i="27"/>
  <c r="K55" i="27"/>
  <c r="P55" i="27"/>
  <c r="Q55" i="27" s="1"/>
  <c r="J56" i="27"/>
  <c r="K55" i="26"/>
  <c r="M55" i="26"/>
  <c r="J56" i="26"/>
  <c r="P55" i="26"/>
  <c r="Q55" i="26" s="1"/>
  <c r="R55" i="26" s="1"/>
  <c r="S55" i="26" s="1"/>
  <c r="K54" i="25"/>
  <c r="M54" i="25"/>
  <c r="P54" i="25"/>
  <c r="Q54" i="25" s="1"/>
  <c r="R54" i="25" s="1"/>
  <c r="S54" i="25" s="1"/>
  <c r="J55" i="25"/>
  <c r="K55" i="23"/>
  <c r="M55" i="23"/>
  <c r="P55" i="23"/>
  <c r="Q55" i="23" s="1"/>
  <c r="R55" i="23" s="1"/>
  <c r="J56" i="23"/>
  <c r="J58" i="22" l="1"/>
  <c r="K57" i="22"/>
  <c r="M57" i="22"/>
  <c r="P57" i="22"/>
  <c r="Q57" i="22" s="1"/>
  <c r="R57" i="22" s="1"/>
  <c r="K55" i="6"/>
  <c r="J56" i="6"/>
  <c r="R55" i="27"/>
  <c r="S55" i="27" s="1"/>
  <c r="K56" i="27"/>
  <c r="M56" i="27"/>
  <c r="J57" i="27"/>
  <c r="P56" i="27"/>
  <c r="Q56" i="27" s="1"/>
  <c r="M56" i="26"/>
  <c r="K56" i="26"/>
  <c r="P56" i="26"/>
  <c r="Q56" i="26" s="1"/>
  <c r="R56" i="26" s="1"/>
  <c r="S56" i="26" s="1"/>
  <c r="J57" i="26"/>
  <c r="K55" i="25"/>
  <c r="M55" i="25"/>
  <c r="P55" i="25"/>
  <c r="Q55" i="25" s="1"/>
  <c r="R55" i="25" s="1"/>
  <c r="S55" i="25" s="1"/>
  <c r="J56" i="25"/>
  <c r="K56" i="23"/>
  <c r="M56" i="23"/>
  <c r="P56" i="23"/>
  <c r="Q56" i="23" s="1"/>
  <c r="R56" i="23" s="1"/>
  <c r="J57" i="23"/>
  <c r="J59" i="22" l="1"/>
  <c r="K58" i="22"/>
  <c r="M58" i="22"/>
  <c r="P58" i="22"/>
  <c r="Q58" i="22" s="1"/>
  <c r="R58" i="22" s="1"/>
  <c r="K56" i="6"/>
  <c r="J57" i="6"/>
  <c r="R56" i="27"/>
  <c r="S56" i="27" s="1"/>
  <c r="M57" i="27"/>
  <c r="K57" i="27"/>
  <c r="J58" i="27"/>
  <c r="P57" i="27"/>
  <c r="Q57" i="27" s="1"/>
  <c r="K57" i="26"/>
  <c r="M57" i="26"/>
  <c r="P57" i="26"/>
  <c r="Q57" i="26" s="1"/>
  <c r="R57" i="26" s="1"/>
  <c r="S57" i="26" s="1"/>
  <c r="J58" i="26"/>
  <c r="M56" i="25"/>
  <c r="K56" i="25"/>
  <c r="P56" i="25"/>
  <c r="Q56" i="25" s="1"/>
  <c r="R56" i="25" s="1"/>
  <c r="S56" i="25" s="1"/>
  <c r="J57" i="25"/>
  <c r="M57" i="23"/>
  <c r="K57" i="23"/>
  <c r="P57" i="23"/>
  <c r="Q57" i="23" s="1"/>
  <c r="R57" i="23" s="1"/>
  <c r="J58" i="23"/>
  <c r="J60" i="22" l="1"/>
  <c r="K59" i="22"/>
  <c r="M59" i="22"/>
  <c r="P59" i="22"/>
  <c r="Q59" i="22" s="1"/>
  <c r="R59" i="22" s="1"/>
  <c r="K57" i="6"/>
  <c r="J58" i="6"/>
  <c r="R57" i="27"/>
  <c r="S57" i="27" s="1"/>
  <c r="M58" i="27"/>
  <c r="K58" i="27"/>
  <c r="P58" i="27"/>
  <c r="Q58" i="27" s="1"/>
  <c r="J59" i="27"/>
  <c r="M58" i="26"/>
  <c r="K58" i="26"/>
  <c r="P58" i="26"/>
  <c r="Q58" i="26" s="1"/>
  <c r="R58" i="26" s="1"/>
  <c r="S58" i="26" s="1"/>
  <c r="J59" i="26"/>
  <c r="M57" i="25"/>
  <c r="K57" i="25"/>
  <c r="P57" i="25"/>
  <c r="Q57" i="25" s="1"/>
  <c r="R57" i="25" s="1"/>
  <c r="S57" i="25" s="1"/>
  <c r="J58" i="25"/>
  <c r="K58" i="23"/>
  <c r="M58" i="23"/>
  <c r="P58" i="23"/>
  <c r="Q58" i="23" s="1"/>
  <c r="R58" i="23" s="1"/>
  <c r="J59" i="23"/>
  <c r="J61" i="22" l="1"/>
  <c r="K60" i="22"/>
  <c r="M60" i="22"/>
  <c r="P60" i="22"/>
  <c r="Q60" i="22" s="1"/>
  <c r="R60" i="22" s="1"/>
  <c r="K58" i="6"/>
  <c r="J59" i="6"/>
  <c r="R58" i="27"/>
  <c r="S58" i="27" s="1"/>
  <c r="M59" i="27"/>
  <c r="K59" i="27"/>
  <c r="P59" i="27"/>
  <c r="Q59" i="27" s="1"/>
  <c r="J60" i="27"/>
  <c r="K59" i="26"/>
  <c r="M59" i="26"/>
  <c r="J60" i="26"/>
  <c r="P59" i="26"/>
  <c r="Q59" i="26" s="1"/>
  <c r="R59" i="26" s="1"/>
  <c r="S59" i="26" s="1"/>
  <c r="M58" i="25"/>
  <c r="K58" i="25"/>
  <c r="P58" i="25"/>
  <c r="Q58" i="25" s="1"/>
  <c r="R58" i="25" s="1"/>
  <c r="S58" i="25" s="1"/>
  <c r="J59" i="25"/>
  <c r="M59" i="23"/>
  <c r="K59" i="23"/>
  <c r="P59" i="23"/>
  <c r="Q59" i="23" s="1"/>
  <c r="R59" i="23" s="1"/>
  <c r="J60" i="23"/>
  <c r="J62" i="22" l="1"/>
  <c r="K61" i="22"/>
  <c r="M61" i="22"/>
  <c r="P61" i="22"/>
  <c r="Q61" i="22" s="1"/>
  <c r="R61" i="22" s="1"/>
  <c r="K59" i="6"/>
  <c r="J60" i="6"/>
  <c r="R59" i="27"/>
  <c r="S59" i="27" s="1"/>
  <c r="M60" i="27"/>
  <c r="K60" i="27"/>
  <c r="P60" i="27"/>
  <c r="Q60" i="27" s="1"/>
  <c r="J61" i="27"/>
  <c r="M60" i="26"/>
  <c r="K60" i="26"/>
  <c r="J61" i="26"/>
  <c r="P60" i="26"/>
  <c r="Q60" i="26" s="1"/>
  <c r="R60" i="26" s="1"/>
  <c r="S60" i="26" s="1"/>
  <c r="K59" i="25"/>
  <c r="M59" i="25"/>
  <c r="P59" i="25"/>
  <c r="Q59" i="25" s="1"/>
  <c r="R59" i="25" s="1"/>
  <c r="S59" i="25" s="1"/>
  <c r="J60" i="25"/>
  <c r="K60" i="23"/>
  <c r="M60" i="23"/>
  <c r="P60" i="23"/>
  <c r="Q60" i="23" s="1"/>
  <c r="R60" i="23" s="1"/>
  <c r="J61" i="23"/>
  <c r="J63" i="22" l="1"/>
  <c r="K62" i="22"/>
  <c r="M62" i="22"/>
  <c r="P62" i="22"/>
  <c r="Q62" i="22" s="1"/>
  <c r="R62" i="22" s="1"/>
  <c r="K60" i="6"/>
  <c r="J61" i="6"/>
  <c r="R60" i="27"/>
  <c r="S60" i="27" s="1"/>
  <c r="K61" i="27"/>
  <c r="M61" i="27"/>
  <c r="J62" i="27"/>
  <c r="P61" i="27"/>
  <c r="Q61" i="27" s="1"/>
  <c r="M61" i="26"/>
  <c r="K61" i="26"/>
  <c r="P61" i="26"/>
  <c r="Q61" i="26" s="1"/>
  <c r="R61" i="26" s="1"/>
  <c r="J62" i="26"/>
  <c r="K60" i="25"/>
  <c r="M60" i="25"/>
  <c r="P60" i="25"/>
  <c r="Q60" i="25" s="1"/>
  <c r="R60" i="25" s="1"/>
  <c r="S60" i="25" s="1"/>
  <c r="J61" i="25"/>
  <c r="M61" i="23"/>
  <c r="K61" i="23"/>
  <c r="P61" i="23"/>
  <c r="Q61" i="23" s="1"/>
  <c r="R61" i="23" s="1"/>
  <c r="J62" i="23"/>
  <c r="J64" i="22" l="1"/>
  <c r="K63" i="22"/>
  <c r="M63" i="22"/>
  <c r="P63" i="22"/>
  <c r="Q63" i="22" s="1"/>
  <c r="R63" i="22" s="1"/>
  <c r="K61" i="6"/>
  <c r="J62" i="6"/>
  <c r="R61" i="27"/>
  <c r="S61" i="27" s="1"/>
  <c r="M62" i="27"/>
  <c r="K62" i="27"/>
  <c r="P62" i="27"/>
  <c r="Q62" i="27" s="1"/>
  <c r="J63" i="27"/>
  <c r="K62" i="26"/>
  <c r="M62" i="26"/>
  <c r="J63" i="26"/>
  <c r="P62" i="26"/>
  <c r="Q62" i="26" s="1"/>
  <c r="R62" i="26" s="1"/>
  <c r="M61" i="25"/>
  <c r="K61" i="25"/>
  <c r="P61" i="25"/>
  <c r="Q61" i="25" s="1"/>
  <c r="R61" i="25" s="1"/>
  <c r="S61" i="25" s="1"/>
  <c r="J62" i="25"/>
  <c r="M62" i="23"/>
  <c r="K62" i="23"/>
  <c r="P62" i="23"/>
  <c r="Q62" i="23" s="1"/>
  <c r="R62" i="23" s="1"/>
  <c r="J63" i="23"/>
  <c r="J65" i="22" l="1"/>
  <c r="K64" i="22"/>
  <c r="M64" i="22"/>
  <c r="P64" i="22"/>
  <c r="Q64" i="22" s="1"/>
  <c r="R64" i="22" s="1"/>
  <c r="K62" i="6"/>
  <c r="J63" i="6"/>
  <c r="R62" i="27"/>
  <c r="S62" i="27" s="1"/>
  <c r="K63" i="27"/>
  <c r="M63" i="27"/>
  <c r="J64" i="27"/>
  <c r="P63" i="27"/>
  <c r="Q63" i="27" s="1"/>
  <c r="M63" i="26"/>
  <c r="K63" i="26"/>
  <c r="J64" i="26"/>
  <c r="P63" i="26"/>
  <c r="Q63" i="26" s="1"/>
  <c r="R63" i="26" s="1"/>
  <c r="M62" i="25"/>
  <c r="K62" i="25"/>
  <c r="P62" i="25"/>
  <c r="Q62" i="25" s="1"/>
  <c r="R62" i="25" s="1"/>
  <c r="S62" i="25" s="1"/>
  <c r="J63" i="25"/>
  <c r="M63" i="23"/>
  <c r="K63" i="23"/>
  <c r="J64" i="23"/>
  <c r="P63" i="23"/>
  <c r="Q63" i="23" s="1"/>
  <c r="R63" i="23" s="1"/>
  <c r="J66" i="22" l="1"/>
  <c r="K65" i="22"/>
  <c r="M65" i="22"/>
  <c r="P65" i="22"/>
  <c r="Q65" i="22" s="1"/>
  <c r="R65" i="22" s="1"/>
  <c r="K63" i="6"/>
  <c r="J64" i="6"/>
  <c r="R63" i="27"/>
  <c r="S63" i="27" s="1"/>
  <c r="M64" i="27"/>
  <c r="K64" i="27"/>
  <c r="P64" i="27"/>
  <c r="Q64" i="27" s="1"/>
  <c r="J65" i="27"/>
  <c r="M64" i="26"/>
  <c r="K64" i="26"/>
  <c r="P64" i="26"/>
  <c r="Q64" i="26" s="1"/>
  <c r="R64" i="26" s="1"/>
  <c r="J65" i="26"/>
  <c r="K63" i="25"/>
  <c r="M63" i="25"/>
  <c r="P63" i="25"/>
  <c r="Q63" i="25" s="1"/>
  <c r="R63" i="25" s="1"/>
  <c r="S63" i="25" s="1"/>
  <c r="J64" i="25"/>
  <c r="M64" i="23"/>
  <c r="K64" i="23"/>
  <c r="P64" i="23"/>
  <c r="Q64" i="23" s="1"/>
  <c r="R64" i="23" s="1"/>
  <c r="J65" i="23"/>
  <c r="J67" i="22" l="1"/>
  <c r="K66" i="22"/>
  <c r="M66" i="22"/>
  <c r="P66" i="22"/>
  <c r="Q66" i="22" s="1"/>
  <c r="R66" i="22" s="1"/>
  <c r="K64" i="6"/>
  <c r="J65" i="6"/>
  <c r="R64" i="27"/>
  <c r="S64" i="27" s="1"/>
  <c r="M65" i="27"/>
  <c r="K65" i="27"/>
  <c r="P65" i="27"/>
  <c r="Q65" i="27" s="1"/>
  <c r="J66" i="27"/>
  <c r="M65" i="26"/>
  <c r="K65" i="26"/>
  <c r="P65" i="26"/>
  <c r="Q65" i="26" s="1"/>
  <c r="R65" i="26" s="1"/>
  <c r="J66" i="26"/>
  <c r="M64" i="25"/>
  <c r="K64" i="25"/>
  <c r="P64" i="25"/>
  <c r="Q64" i="25" s="1"/>
  <c r="R64" i="25" s="1"/>
  <c r="S64" i="25" s="1"/>
  <c r="J65" i="25"/>
  <c r="K65" i="23"/>
  <c r="M65" i="23"/>
  <c r="P65" i="23"/>
  <c r="Q65" i="23" s="1"/>
  <c r="R65" i="23" s="1"/>
  <c r="J66" i="23"/>
  <c r="J68" i="22" l="1"/>
  <c r="K67" i="22"/>
  <c r="M67" i="22"/>
  <c r="P67" i="22"/>
  <c r="Q67" i="22" s="1"/>
  <c r="R67" i="22" s="1"/>
  <c r="K65" i="6"/>
  <c r="J66" i="6"/>
  <c r="R65" i="27"/>
  <c r="S65" i="27" s="1"/>
  <c r="M66" i="27"/>
  <c r="K66" i="27"/>
  <c r="P66" i="27"/>
  <c r="Q66" i="27" s="1"/>
  <c r="J67" i="27"/>
  <c r="M66" i="26"/>
  <c r="K66" i="26"/>
  <c r="J67" i="26"/>
  <c r="P66" i="26"/>
  <c r="Q66" i="26" s="1"/>
  <c r="R66" i="26" s="1"/>
  <c r="K65" i="25"/>
  <c r="M65" i="25"/>
  <c r="P65" i="25"/>
  <c r="Q65" i="25" s="1"/>
  <c r="R65" i="25" s="1"/>
  <c r="S65" i="25" s="1"/>
  <c r="J66" i="25"/>
  <c r="M66" i="23"/>
  <c r="K66" i="23"/>
  <c r="P66" i="23"/>
  <c r="Q66" i="23" s="1"/>
  <c r="R66" i="23" s="1"/>
  <c r="J67" i="23"/>
  <c r="J69" i="22" l="1"/>
  <c r="K68" i="22"/>
  <c r="M68" i="22"/>
  <c r="P68" i="22"/>
  <c r="Q68" i="22" s="1"/>
  <c r="R68" i="22" s="1"/>
  <c r="K66" i="6"/>
  <c r="J67" i="6"/>
  <c r="R66" i="27"/>
  <c r="S66" i="27" s="1"/>
  <c r="M67" i="27"/>
  <c r="K67" i="27"/>
  <c r="J68" i="27"/>
  <c r="P67" i="27"/>
  <c r="Q67" i="27" s="1"/>
  <c r="M67" i="26"/>
  <c r="K67" i="26"/>
  <c r="P67" i="26"/>
  <c r="Q67" i="26" s="1"/>
  <c r="R67" i="26" s="1"/>
  <c r="J68" i="26"/>
  <c r="M66" i="25"/>
  <c r="K66" i="25"/>
  <c r="P66" i="25"/>
  <c r="Q66" i="25" s="1"/>
  <c r="R66" i="25" s="1"/>
  <c r="J67" i="25"/>
  <c r="M67" i="23"/>
  <c r="K67" i="23"/>
  <c r="P67" i="23"/>
  <c r="Q67" i="23" s="1"/>
  <c r="R67" i="23" s="1"/>
  <c r="J68" i="23"/>
  <c r="J70" i="22" l="1"/>
  <c r="K69" i="22"/>
  <c r="M69" i="22"/>
  <c r="P69" i="22"/>
  <c r="Q69" i="22" s="1"/>
  <c r="R69" i="22" s="1"/>
  <c r="K67" i="6"/>
  <c r="J68" i="6"/>
  <c r="R67" i="27"/>
  <c r="S67" i="27" s="1"/>
  <c r="M68" i="27"/>
  <c r="K68" i="27"/>
  <c r="P68" i="27"/>
  <c r="Q68" i="27" s="1"/>
  <c r="J69" i="27"/>
  <c r="M68" i="26"/>
  <c r="K68" i="26"/>
  <c r="J69" i="26"/>
  <c r="P68" i="26"/>
  <c r="Q68" i="26" s="1"/>
  <c r="R68" i="26" s="1"/>
  <c r="K67" i="25"/>
  <c r="M67" i="25"/>
  <c r="P67" i="25"/>
  <c r="Q67" i="25" s="1"/>
  <c r="R67" i="25" s="1"/>
  <c r="J68" i="25"/>
  <c r="M68" i="23"/>
  <c r="K68" i="23"/>
  <c r="P68" i="23"/>
  <c r="Q68" i="23" s="1"/>
  <c r="R68" i="23" s="1"/>
  <c r="J69" i="23"/>
  <c r="J71" i="22" l="1"/>
  <c r="K70" i="22"/>
  <c r="M70" i="22"/>
  <c r="P70" i="22"/>
  <c r="Q70" i="22" s="1"/>
  <c r="R70" i="22" s="1"/>
  <c r="K68" i="6"/>
  <c r="J69" i="6"/>
  <c r="R68" i="27"/>
  <c r="S68" i="27" s="1"/>
  <c r="K69" i="27"/>
  <c r="M69" i="27"/>
  <c r="P69" i="27"/>
  <c r="Q69" i="27" s="1"/>
  <c r="J70" i="27"/>
  <c r="M69" i="26"/>
  <c r="K69" i="26"/>
  <c r="P69" i="26"/>
  <c r="Q69" i="26" s="1"/>
  <c r="R69" i="26" s="1"/>
  <c r="J70" i="26"/>
  <c r="M68" i="25"/>
  <c r="K68" i="25"/>
  <c r="P68" i="25"/>
  <c r="Q68" i="25" s="1"/>
  <c r="R68" i="25" s="1"/>
  <c r="J69" i="25"/>
  <c r="K69" i="23"/>
  <c r="M69" i="23"/>
  <c r="P69" i="23"/>
  <c r="Q69" i="23" s="1"/>
  <c r="R69" i="23" s="1"/>
  <c r="J70" i="23"/>
  <c r="J72" i="22" l="1"/>
  <c r="K71" i="22"/>
  <c r="M71" i="22"/>
  <c r="P71" i="22"/>
  <c r="Q71" i="22" s="1"/>
  <c r="R71" i="22" s="1"/>
  <c r="K69" i="6"/>
  <c r="J70" i="6"/>
  <c r="R69" i="27"/>
  <c r="S69" i="27" s="1"/>
  <c r="M70" i="27"/>
  <c r="K70" i="27"/>
  <c r="P70" i="27"/>
  <c r="Q70" i="27" s="1"/>
  <c r="J71" i="27"/>
  <c r="M70" i="26"/>
  <c r="K70" i="26"/>
  <c r="J71" i="26"/>
  <c r="P70" i="26"/>
  <c r="Q70" i="26" s="1"/>
  <c r="R70" i="26" s="1"/>
  <c r="M69" i="25"/>
  <c r="K69" i="25"/>
  <c r="P69" i="25"/>
  <c r="Q69" i="25" s="1"/>
  <c r="R69" i="25" s="1"/>
  <c r="J70" i="25"/>
  <c r="M70" i="23"/>
  <c r="K70" i="23"/>
  <c r="P70" i="23"/>
  <c r="Q70" i="23" s="1"/>
  <c r="R70" i="23" s="1"/>
  <c r="J71" i="23"/>
  <c r="J73" i="22" l="1"/>
  <c r="K72" i="22"/>
  <c r="M72" i="22"/>
  <c r="P72" i="22"/>
  <c r="Q72" i="22" s="1"/>
  <c r="R72" i="22" s="1"/>
  <c r="K70" i="6"/>
  <c r="J71" i="6"/>
  <c r="R70" i="27"/>
  <c r="S70" i="27" s="1"/>
  <c r="K71" i="27"/>
  <c r="M71" i="27"/>
  <c r="J72" i="27"/>
  <c r="P71" i="27"/>
  <c r="Q71" i="27" s="1"/>
  <c r="R71" i="27" s="1"/>
  <c r="M71" i="26"/>
  <c r="J72" i="26"/>
  <c r="K71" i="26"/>
  <c r="P71" i="26"/>
  <c r="Q71" i="26" s="1"/>
  <c r="R71" i="26" s="1"/>
  <c r="M70" i="25"/>
  <c r="K70" i="25"/>
  <c r="P70" i="25"/>
  <c r="Q70" i="25" s="1"/>
  <c r="R70" i="25" s="1"/>
  <c r="J71" i="25"/>
  <c r="M71" i="23"/>
  <c r="K71" i="23"/>
  <c r="P71" i="23"/>
  <c r="Q71" i="23" s="1"/>
  <c r="R71" i="23" s="1"/>
  <c r="J72" i="23"/>
  <c r="J74" i="22" l="1"/>
  <c r="K73" i="22"/>
  <c r="M73" i="22"/>
  <c r="P73" i="22"/>
  <c r="Q73" i="22" s="1"/>
  <c r="R73" i="22" s="1"/>
  <c r="K71" i="6"/>
  <c r="J72" i="6"/>
  <c r="M72" i="27"/>
  <c r="K72" i="27"/>
  <c r="P72" i="27"/>
  <c r="Q72" i="27" s="1"/>
  <c r="R72" i="27" s="1"/>
  <c r="J73" i="27"/>
  <c r="M72" i="26"/>
  <c r="K72" i="26"/>
  <c r="J73" i="26"/>
  <c r="P72" i="26"/>
  <c r="Q72" i="26" s="1"/>
  <c r="R72" i="26" s="1"/>
  <c r="M71" i="25"/>
  <c r="K71" i="25"/>
  <c r="P71" i="25"/>
  <c r="Q71" i="25" s="1"/>
  <c r="R71" i="25" s="1"/>
  <c r="J72" i="25"/>
  <c r="M72" i="23"/>
  <c r="K72" i="23"/>
  <c r="P72" i="23"/>
  <c r="Q72" i="23" s="1"/>
  <c r="R72" i="23" s="1"/>
  <c r="J73" i="23"/>
  <c r="J75" i="22" l="1"/>
  <c r="K74" i="22"/>
  <c r="M74" i="22"/>
  <c r="P74" i="22"/>
  <c r="Q74" i="22" s="1"/>
  <c r="R74" i="22" s="1"/>
  <c r="K72" i="6"/>
  <c r="J73" i="6"/>
  <c r="K73" i="27"/>
  <c r="M73" i="27"/>
  <c r="J74" i="27"/>
  <c r="P73" i="27"/>
  <c r="Q73" i="27" s="1"/>
  <c r="R73" i="27" s="1"/>
  <c r="M73" i="26"/>
  <c r="K73" i="26"/>
  <c r="P73" i="26"/>
  <c r="Q73" i="26" s="1"/>
  <c r="R73" i="26" s="1"/>
  <c r="J74" i="26"/>
  <c r="M72" i="25"/>
  <c r="K72" i="25"/>
  <c r="P72" i="25"/>
  <c r="Q72" i="25" s="1"/>
  <c r="R72" i="25" s="1"/>
  <c r="J73" i="25"/>
  <c r="M73" i="23"/>
  <c r="K73" i="23"/>
  <c r="P73" i="23"/>
  <c r="Q73" i="23" s="1"/>
  <c r="R73" i="23" s="1"/>
  <c r="J74" i="23"/>
  <c r="J76" i="22" l="1"/>
  <c r="K75" i="22"/>
  <c r="M75" i="22"/>
  <c r="P75" i="22"/>
  <c r="Q75" i="22" s="1"/>
  <c r="R75" i="22" s="1"/>
  <c r="K73" i="6"/>
  <c r="J74" i="6"/>
  <c r="M74" i="27"/>
  <c r="K74" i="27"/>
  <c r="P74" i="27"/>
  <c r="Q74" i="27" s="1"/>
  <c r="R74" i="27" s="1"/>
  <c r="J75" i="27"/>
  <c r="M74" i="26"/>
  <c r="K74" i="26"/>
  <c r="P74" i="26"/>
  <c r="Q74" i="26" s="1"/>
  <c r="R74" i="26" s="1"/>
  <c r="J75" i="26"/>
  <c r="M73" i="25"/>
  <c r="K73" i="25"/>
  <c r="P73" i="25"/>
  <c r="Q73" i="25" s="1"/>
  <c r="R73" i="25" s="1"/>
  <c r="J74" i="25"/>
  <c r="M74" i="23"/>
  <c r="K74" i="23"/>
  <c r="P74" i="23"/>
  <c r="Q74" i="23" s="1"/>
  <c r="R74" i="23" s="1"/>
  <c r="J75" i="23"/>
  <c r="J77" i="22" l="1"/>
  <c r="K76" i="22"/>
  <c r="M76" i="22"/>
  <c r="P76" i="22"/>
  <c r="Q76" i="22" s="1"/>
  <c r="R76" i="22" s="1"/>
  <c r="K74" i="6"/>
  <c r="J75" i="6"/>
  <c r="M75" i="27"/>
  <c r="K75" i="27"/>
  <c r="P75" i="27"/>
  <c r="Q75" i="27" s="1"/>
  <c r="R75" i="27" s="1"/>
  <c r="J76" i="27"/>
  <c r="K75" i="26"/>
  <c r="M75" i="26"/>
  <c r="J76" i="26"/>
  <c r="P75" i="26"/>
  <c r="Q75" i="26" s="1"/>
  <c r="R75" i="26" s="1"/>
  <c r="M74" i="25"/>
  <c r="K74" i="25"/>
  <c r="P74" i="25"/>
  <c r="Q74" i="25" s="1"/>
  <c r="R74" i="25" s="1"/>
  <c r="J75" i="25"/>
  <c r="M75" i="23"/>
  <c r="K75" i="23"/>
  <c r="P75" i="23"/>
  <c r="Q75" i="23" s="1"/>
  <c r="R75" i="23" s="1"/>
  <c r="J76" i="23"/>
  <c r="J78" i="22" l="1"/>
  <c r="K77" i="22"/>
  <c r="M77" i="22"/>
  <c r="P77" i="22"/>
  <c r="Q77" i="22" s="1"/>
  <c r="R77" i="22" s="1"/>
  <c r="K75" i="6"/>
  <c r="J76" i="6"/>
  <c r="M76" i="27"/>
  <c r="K76" i="27"/>
  <c r="P76" i="27"/>
  <c r="Q76" i="27" s="1"/>
  <c r="R76" i="27" s="1"/>
  <c r="J77" i="27"/>
  <c r="M76" i="26"/>
  <c r="K76" i="26"/>
  <c r="P76" i="26"/>
  <c r="Q76" i="26" s="1"/>
  <c r="R76" i="26" s="1"/>
  <c r="J77" i="26"/>
  <c r="K75" i="25"/>
  <c r="M75" i="25"/>
  <c r="P75" i="25"/>
  <c r="Q75" i="25" s="1"/>
  <c r="R75" i="25" s="1"/>
  <c r="J76" i="25"/>
  <c r="M76" i="23"/>
  <c r="K76" i="23"/>
  <c r="P76" i="23"/>
  <c r="Q76" i="23" s="1"/>
  <c r="R76" i="23" s="1"/>
  <c r="J77" i="23"/>
  <c r="J79" i="22" l="1"/>
  <c r="K78" i="22"/>
  <c r="M78" i="22"/>
  <c r="P78" i="22"/>
  <c r="Q78" i="22" s="1"/>
  <c r="R78" i="22" s="1"/>
  <c r="K76" i="6"/>
  <c r="J77" i="6"/>
  <c r="M77" i="27"/>
  <c r="K77" i="27"/>
  <c r="J78" i="27"/>
  <c r="P77" i="27"/>
  <c r="Q77" i="27" s="1"/>
  <c r="R77" i="27" s="1"/>
  <c r="M77" i="26"/>
  <c r="K77" i="26"/>
  <c r="J78" i="26"/>
  <c r="P77" i="26"/>
  <c r="Q77" i="26" s="1"/>
  <c r="R77" i="26" s="1"/>
  <c r="M76" i="25"/>
  <c r="K76" i="25"/>
  <c r="P76" i="25"/>
  <c r="Q76" i="25" s="1"/>
  <c r="R76" i="25" s="1"/>
  <c r="J77" i="25"/>
  <c r="M77" i="23"/>
  <c r="K77" i="23"/>
  <c r="P77" i="23"/>
  <c r="Q77" i="23" s="1"/>
  <c r="R77" i="23" s="1"/>
  <c r="J78" i="23"/>
  <c r="J80" i="22" l="1"/>
  <c r="K79" i="22"/>
  <c r="M79" i="22"/>
  <c r="P79" i="22"/>
  <c r="Q79" i="22" s="1"/>
  <c r="R79" i="22" s="1"/>
  <c r="K77" i="6"/>
  <c r="J78" i="6"/>
  <c r="M78" i="27"/>
  <c r="K78" i="27"/>
  <c r="P78" i="27"/>
  <c r="Q78" i="27" s="1"/>
  <c r="R78" i="27" s="1"/>
  <c r="J79" i="27"/>
  <c r="M78" i="26"/>
  <c r="K78" i="26"/>
  <c r="J79" i="26"/>
  <c r="P78" i="26"/>
  <c r="Q78" i="26" s="1"/>
  <c r="R78" i="26" s="1"/>
  <c r="K77" i="25"/>
  <c r="M77" i="25"/>
  <c r="P77" i="25"/>
  <c r="Q77" i="25" s="1"/>
  <c r="R77" i="25" s="1"/>
  <c r="J78" i="25"/>
  <c r="M78" i="23"/>
  <c r="K78" i="23"/>
  <c r="P78" i="23"/>
  <c r="Q78" i="23" s="1"/>
  <c r="R78" i="23" s="1"/>
  <c r="J79" i="23"/>
  <c r="J81" i="22" l="1"/>
  <c r="K80" i="22"/>
  <c r="M80" i="22"/>
  <c r="P80" i="22"/>
  <c r="Q80" i="22" s="1"/>
  <c r="R80" i="22" s="1"/>
  <c r="K78" i="6"/>
  <c r="J79" i="6"/>
  <c r="K79" i="27"/>
  <c r="M79" i="27"/>
  <c r="P79" i="27"/>
  <c r="Q79" i="27" s="1"/>
  <c r="R79" i="27" s="1"/>
  <c r="J80" i="27"/>
  <c r="M79" i="26"/>
  <c r="K79" i="26"/>
  <c r="P79" i="26"/>
  <c r="Q79" i="26" s="1"/>
  <c r="R79" i="26" s="1"/>
  <c r="J80" i="26"/>
  <c r="M78" i="25"/>
  <c r="K78" i="25"/>
  <c r="P78" i="25"/>
  <c r="Q78" i="25" s="1"/>
  <c r="R78" i="25" s="1"/>
  <c r="J79" i="25"/>
  <c r="K79" i="23"/>
  <c r="M79" i="23"/>
  <c r="P79" i="23"/>
  <c r="Q79" i="23" s="1"/>
  <c r="R79" i="23" s="1"/>
  <c r="J80" i="23"/>
  <c r="J82" i="22" l="1"/>
  <c r="K81" i="22"/>
  <c r="M81" i="22"/>
  <c r="P81" i="22"/>
  <c r="Q81" i="22" s="1"/>
  <c r="R81" i="22" s="1"/>
  <c r="K79" i="6"/>
  <c r="J80" i="6"/>
  <c r="M80" i="27"/>
  <c r="K80" i="27"/>
  <c r="P80" i="27"/>
  <c r="Q80" i="27" s="1"/>
  <c r="R80" i="27" s="1"/>
  <c r="J81" i="27"/>
  <c r="M80" i="26"/>
  <c r="K80" i="26"/>
  <c r="P80" i="26"/>
  <c r="Q80" i="26" s="1"/>
  <c r="R80" i="26" s="1"/>
  <c r="J81" i="26"/>
  <c r="M79" i="25"/>
  <c r="K79" i="25"/>
  <c r="P79" i="25"/>
  <c r="Q79" i="25" s="1"/>
  <c r="R79" i="25" s="1"/>
  <c r="J80" i="25"/>
  <c r="M80" i="23"/>
  <c r="K80" i="23"/>
  <c r="P80" i="23"/>
  <c r="Q80" i="23" s="1"/>
  <c r="R80" i="23" s="1"/>
  <c r="J81" i="23"/>
  <c r="J83" i="22" l="1"/>
  <c r="K82" i="22"/>
  <c r="M82" i="22"/>
  <c r="P82" i="22"/>
  <c r="Q82" i="22" s="1"/>
  <c r="R82" i="22" s="1"/>
  <c r="K80" i="6"/>
  <c r="J81" i="6"/>
  <c r="K81" i="27"/>
  <c r="M81" i="27"/>
  <c r="J82" i="27"/>
  <c r="P81" i="27"/>
  <c r="Q81" i="27" s="1"/>
  <c r="R81" i="27" s="1"/>
  <c r="K81" i="26"/>
  <c r="M81" i="26"/>
  <c r="J82" i="26"/>
  <c r="P81" i="26"/>
  <c r="Q81" i="26" s="1"/>
  <c r="R81" i="26" s="1"/>
  <c r="M80" i="25"/>
  <c r="K80" i="25"/>
  <c r="P80" i="25"/>
  <c r="Q80" i="25" s="1"/>
  <c r="R80" i="25" s="1"/>
  <c r="J81" i="25"/>
  <c r="M81" i="23"/>
  <c r="K81" i="23"/>
  <c r="P81" i="23"/>
  <c r="Q81" i="23" s="1"/>
  <c r="R81" i="23" s="1"/>
  <c r="J82" i="23"/>
  <c r="J84" i="22" l="1"/>
  <c r="K83" i="22"/>
  <c r="M83" i="22"/>
  <c r="P83" i="22"/>
  <c r="Q83" i="22" s="1"/>
  <c r="R83" i="22" s="1"/>
  <c r="K81" i="6"/>
  <c r="J82" i="6"/>
  <c r="M82" i="27"/>
  <c r="K82" i="27"/>
  <c r="J83" i="27"/>
  <c r="P82" i="27"/>
  <c r="Q82" i="27" s="1"/>
  <c r="R82" i="27" s="1"/>
  <c r="M82" i="26"/>
  <c r="K82" i="26"/>
  <c r="J83" i="26"/>
  <c r="P82" i="26"/>
  <c r="Q82" i="26" s="1"/>
  <c r="R82" i="26" s="1"/>
  <c r="M81" i="25"/>
  <c r="K81" i="25"/>
  <c r="P81" i="25"/>
  <c r="Q81" i="25" s="1"/>
  <c r="R81" i="25" s="1"/>
  <c r="J82" i="25"/>
  <c r="M82" i="23"/>
  <c r="K82" i="23"/>
  <c r="P82" i="23"/>
  <c r="Q82" i="23" s="1"/>
  <c r="R82" i="23" s="1"/>
  <c r="J83" i="23"/>
  <c r="J85" i="22" l="1"/>
  <c r="K84" i="22"/>
  <c r="M84" i="22"/>
  <c r="P84" i="22"/>
  <c r="Q84" i="22" s="1"/>
  <c r="R84" i="22" s="1"/>
  <c r="K82" i="6"/>
  <c r="J83" i="6"/>
  <c r="M83" i="27"/>
  <c r="K83" i="27"/>
  <c r="P83" i="27"/>
  <c r="Q83" i="27" s="1"/>
  <c r="R83" i="27" s="1"/>
  <c r="J84" i="27"/>
  <c r="M83" i="26"/>
  <c r="K83" i="26"/>
  <c r="P83" i="26"/>
  <c r="Q83" i="26" s="1"/>
  <c r="R83" i="26" s="1"/>
  <c r="J84" i="26"/>
  <c r="M82" i="25"/>
  <c r="K82" i="25"/>
  <c r="P82" i="25"/>
  <c r="Q82" i="25" s="1"/>
  <c r="R82" i="25" s="1"/>
  <c r="J83" i="25"/>
  <c r="K83" i="23"/>
  <c r="M83" i="23"/>
  <c r="P83" i="23"/>
  <c r="Q83" i="23" s="1"/>
  <c r="R83" i="23" s="1"/>
  <c r="J84" i="23"/>
  <c r="J86" i="22" l="1"/>
  <c r="K85" i="22"/>
  <c r="M85" i="22"/>
  <c r="P85" i="22"/>
  <c r="Q85" i="22" s="1"/>
  <c r="R85" i="22" s="1"/>
  <c r="K83" i="6"/>
  <c r="J84" i="6"/>
  <c r="M84" i="27"/>
  <c r="K84" i="27"/>
  <c r="P84" i="27"/>
  <c r="Q84" i="27" s="1"/>
  <c r="R84" i="27" s="1"/>
  <c r="J85" i="27"/>
  <c r="M84" i="26"/>
  <c r="K84" i="26"/>
  <c r="P84" i="26"/>
  <c r="Q84" i="26" s="1"/>
  <c r="R84" i="26" s="1"/>
  <c r="J85" i="26"/>
  <c r="M83" i="25"/>
  <c r="K83" i="25"/>
  <c r="P83" i="25"/>
  <c r="Q83" i="25" s="1"/>
  <c r="R83" i="25" s="1"/>
  <c r="J84" i="25"/>
  <c r="M84" i="23"/>
  <c r="K84" i="23"/>
  <c r="P84" i="23"/>
  <c r="Q84" i="23" s="1"/>
  <c r="R84" i="23" s="1"/>
  <c r="J85" i="23"/>
  <c r="J87" i="22" l="1"/>
  <c r="K86" i="22"/>
  <c r="M86" i="22"/>
  <c r="P86" i="22"/>
  <c r="Q86" i="22" s="1"/>
  <c r="R86" i="22" s="1"/>
  <c r="K84" i="6"/>
  <c r="J85" i="6"/>
  <c r="M85" i="27"/>
  <c r="K85" i="27"/>
  <c r="P85" i="27"/>
  <c r="Q85" i="27" s="1"/>
  <c r="R85" i="27" s="1"/>
  <c r="J86" i="27"/>
  <c r="M85" i="26"/>
  <c r="K85" i="26"/>
  <c r="P85" i="26"/>
  <c r="Q85" i="26" s="1"/>
  <c r="R85" i="26" s="1"/>
  <c r="J86" i="26"/>
  <c r="M84" i="25"/>
  <c r="K84" i="25"/>
  <c r="P84" i="25"/>
  <c r="Q84" i="25" s="1"/>
  <c r="R84" i="25" s="1"/>
  <c r="J85" i="25"/>
  <c r="M85" i="23"/>
  <c r="K85" i="23"/>
  <c r="P85" i="23"/>
  <c r="Q85" i="23" s="1"/>
  <c r="R85" i="23" s="1"/>
  <c r="J86" i="23"/>
  <c r="J88" i="22" l="1"/>
  <c r="K87" i="22"/>
  <c r="M87" i="22"/>
  <c r="P87" i="22"/>
  <c r="Q87" i="22" s="1"/>
  <c r="R87" i="22" s="1"/>
  <c r="K85" i="6"/>
  <c r="J86" i="6"/>
  <c r="M86" i="27"/>
  <c r="K86" i="27"/>
  <c r="P86" i="27"/>
  <c r="Q86" i="27" s="1"/>
  <c r="R86" i="27" s="1"/>
  <c r="J87" i="27"/>
  <c r="M86" i="26"/>
  <c r="K86" i="26"/>
  <c r="P86" i="26"/>
  <c r="Q86" i="26" s="1"/>
  <c r="R86" i="26" s="1"/>
  <c r="J87" i="26"/>
  <c r="M85" i="25"/>
  <c r="K85" i="25"/>
  <c r="J86" i="25"/>
  <c r="P85" i="25"/>
  <c r="Q85" i="25" s="1"/>
  <c r="R85" i="25" s="1"/>
  <c r="M86" i="23"/>
  <c r="K86" i="23"/>
  <c r="P86" i="23"/>
  <c r="Q86" i="23" s="1"/>
  <c r="R86" i="23" s="1"/>
  <c r="J87" i="23"/>
  <c r="J89" i="22" l="1"/>
  <c r="K88" i="22"/>
  <c r="M88" i="22"/>
  <c r="P88" i="22"/>
  <c r="Q88" i="22" s="1"/>
  <c r="R88" i="22" s="1"/>
  <c r="K86" i="6"/>
  <c r="J87" i="6"/>
  <c r="K87" i="27"/>
  <c r="M87" i="27"/>
  <c r="P87" i="27"/>
  <c r="Q87" i="27" s="1"/>
  <c r="R87" i="27" s="1"/>
  <c r="J88" i="27"/>
  <c r="M87" i="26"/>
  <c r="K87" i="26"/>
  <c r="P87" i="26"/>
  <c r="Q87" i="26" s="1"/>
  <c r="R87" i="26" s="1"/>
  <c r="J88" i="26"/>
  <c r="M86" i="25"/>
  <c r="K86" i="25"/>
  <c r="P86" i="25"/>
  <c r="Q86" i="25" s="1"/>
  <c r="R86" i="25" s="1"/>
  <c r="J87" i="25"/>
  <c r="M87" i="23"/>
  <c r="K87" i="23"/>
  <c r="J88" i="23"/>
  <c r="P87" i="23"/>
  <c r="Q87" i="23" s="1"/>
  <c r="R87" i="23" s="1"/>
  <c r="J90" i="22" l="1"/>
  <c r="K89" i="22"/>
  <c r="M89" i="22"/>
  <c r="P89" i="22"/>
  <c r="Q89" i="22" s="1"/>
  <c r="R89" i="22" s="1"/>
  <c r="K87" i="6"/>
  <c r="J88" i="6"/>
  <c r="M88" i="27"/>
  <c r="K88" i="27"/>
  <c r="P88" i="27"/>
  <c r="Q88" i="27" s="1"/>
  <c r="R88" i="27" s="1"/>
  <c r="J89" i="27"/>
  <c r="M88" i="26"/>
  <c r="K88" i="26"/>
  <c r="P88" i="26"/>
  <c r="Q88" i="26" s="1"/>
  <c r="R88" i="26" s="1"/>
  <c r="J89" i="26"/>
  <c r="M87" i="25"/>
  <c r="K87" i="25"/>
  <c r="P87" i="25"/>
  <c r="Q87" i="25" s="1"/>
  <c r="R87" i="25" s="1"/>
  <c r="J88" i="25"/>
  <c r="M88" i="23"/>
  <c r="K88" i="23"/>
  <c r="P88" i="23"/>
  <c r="Q88" i="23" s="1"/>
  <c r="R88" i="23" s="1"/>
  <c r="J89" i="23"/>
  <c r="J91" i="22" l="1"/>
  <c r="K90" i="22"/>
  <c r="M90" i="22"/>
  <c r="P90" i="22"/>
  <c r="Q90" i="22" s="1"/>
  <c r="R90" i="22" s="1"/>
  <c r="K88" i="6"/>
  <c r="J89" i="6"/>
  <c r="M89" i="27"/>
  <c r="K89" i="27"/>
  <c r="P89" i="27"/>
  <c r="Q89" i="27" s="1"/>
  <c r="R89" i="27" s="1"/>
  <c r="J90" i="27"/>
  <c r="M89" i="26"/>
  <c r="K89" i="26"/>
  <c r="P89" i="26"/>
  <c r="Q89" i="26" s="1"/>
  <c r="R89" i="26" s="1"/>
  <c r="J90" i="26"/>
  <c r="M88" i="25"/>
  <c r="K88" i="25"/>
  <c r="P88" i="25"/>
  <c r="Q88" i="25" s="1"/>
  <c r="R88" i="25" s="1"/>
  <c r="J89" i="25"/>
  <c r="M89" i="23"/>
  <c r="K89" i="23"/>
  <c r="P89" i="23"/>
  <c r="Q89" i="23" s="1"/>
  <c r="R89" i="23" s="1"/>
  <c r="J90" i="23"/>
  <c r="J92" i="22" l="1"/>
  <c r="K91" i="22"/>
  <c r="M91" i="22"/>
  <c r="P91" i="22"/>
  <c r="Q91" i="22" s="1"/>
  <c r="R91" i="22" s="1"/>
  <c r="K89" i="6"/>
  <c r="J90" i="6"/>
  <c r="M90" i="27"/>
  <c r="K90" i="27"/>
  <c r="P90" i="27"/>
  <c r="Q90" i="27" s="1"/>
  <c r="R90" i="27" s="1"/>
  <c r="J91" i="27"/>
  <c r="M90" i="26"/>
  <c r="K90" i="26"/>
  <c r="J91" i="26"/>
  <c r="P90" i="26"/>
  <c r="Q90" i="26" s="1"/>
  <c r="R90" i="26" s="1"/>
  <c r="M89" i="25"/>
  <c r="K89" i="25"/>
  <c r="P89" i="25"/>
  <c r="Q89" i="25" s="1"/>
  <c r="R89" i="25" s="1"/>
  <c r="J90" i="25"/>
  <c r="M90" i="23"/>
  <c r="K90" i="23"/>
  <c r="P90" i="23"/>
  <c r="Q90" i="23" s="1"/>
  <c r="R90" i="23" s="1"/>
  <c r="J91" i="23"/>
  <c r="J93" i="22" l="1"/>
  <c r="K92" i="22"/>
  <c r="M92" i="22"/>
  <c r="P92" i="22"/>
  <c r="Q92" i="22" s="1"/>
  <c r="R92" i="22" s="1"/>
  <c r="K90" i="6"/>
  <c r="J91" i="6"/>
  <c r="K91" i="27"/>
  <c r="M91" i="27"/>
  <c r="P91" i="27"/>
  <c r="Q91" i="27" s="1"/>
  <c r="R91" i="27" s="1"/>
  <c r="J92" i="27"/>
  <c r="K91" i="26"/>
  <c r="M91" i="26"/>
  <c r="J92" i="26"/>
  <c r="P91" i="26"/>
  <c r="Q91" i="26" s="1"/>
  <c r="R91" i="26" s="1"/>
  <c r="M90" i="25"/>
  <c r="K90" i="25"/>
  <c r="P90" i="25"/>
  <c r="Q90" i="25" s="1"/>
  <c r="R90" i="25" s="1"/>
  <c r="J91" i="25"/>
  <c r="M91" i="23"/>
  <c r="K91" i="23"/>
  <c r="P91" i="23"/>
  <c r="Q91" i="23" s="1"/>
  <c r="R91" i="23" s="1"/>
  <c r="J92" i="23"/>
  <c r="J94" i="22" l="1"/>
  <c r="K93" i="22"/>
  <c r="M93" i="22"/>
  <c r="P93" i="22"/>
  <c r="Q93" i="22" s="1"/>
  <c r="R93" i="22" s="1"/>
  <c r="K91" i="6"/>
  <c r="J92" i="6"/>
  <c r="M92" i="27"/>
  <c r="K92" i="27"/>
  <c r="P92" i="27"/>
  <c r="Q92" i="27" s="1"/>
  <c r="R92" i="27" s="1"/>
  <c r="J93" i="27"/>
  <c r="M92" i="26"/>
  <c r="K92" i="26"/>
  <c r="J93" i="26"/>
  <c r="P92" i="26"/>
  <c r="Q92" i="26" s="1"/>
  <c r="R92" i="26" s="1"/>
  <c r="K91" i="25"/>
  <c r="M91" i="25"/>
  <c r="P91" i="25"/>
  <c r="Q91" i="25" s="1"/>
  <c r="R91" i="25" s="1"/>
  <c r="J92" i="25"/>
  <c r="M92" i="23"/>
  <c r="K92" i="23"/>
  <c r="P92" i="23"/>
  <c r="Q92" i="23" s="1"/>
  <c r="R92" i="23" s="1"/>
  <c r="J93" i="23"/>
  <c r="J95" i="22" l="1"/>
  <c r="K94" i="22"/>
  <c r="M94" i="22"/>
  <c r="P94" i="22"/>
  <c r="Q94" i="22" s="1"/>
  <c r="R94" i="22" s="1"/>
  <c r="K92" i="6"/>
  <c r="J93" i="6"/>
  <c r="K93" i="27"/>
  <c r="M93" i="27"/>
  <c r="P93" i="27"/>
  <c r="Q93" i="27" s="1"/>
  <c r="R93" i="27" s="1"/>
  <c r="J94" i="27"/>
  <c r="M93" i="26"/>
  <c r="K93" i="26"/>
  <c r="J94" i="26"/>
  <c r="P93" i="26"/>
  <c r="Q93" i="26" s="1"/>
  <c r="R93" i="26" s="1"/>
  <c r="M92" i="25"/>
  <c r="K92" i="25"/>
  <c r="P92" i="25"/>
  <c r="Q92" i="25" s="1"/>
  <c r="R92" i="25" s="1"/>
  <c r="J93" i="25"/>
  <c r="M93" i="23"/>
  <c r="K93" i="23"/>
  <c r="J94" i="23"/>
  <c r="P93" i="23"/>
  <c r="Q93" i="23" s="1"/>
  <c r="R93" i="23" s="1"/>
  <c r="J96" i="22" l="1"/>
  <c r="K95" i="22"/>
  <c r="M95" i="22"/>
  <c r="P95" i="22"/>
  <c r="Q95" i="22" s="1"/>
  <c r="R95" i="22" s="1"/>
  <c r="K93" i="6"/>
  <c r="J94" i="6"/>
  <c r="M94" i="27"/>
  <c r="K94" i="27"/>
  <c r="P94" i="27"/>
  <c r="Q94" i="27" s="1"/>
  <c r="R94" i="27" s="1"/>
  <c r="J95" i="27"/>
  <c r="M94" i="26"/>
  <c r="K94" i="26"/>
  <c r="P94" i="26"/>
  <c r="Q94" i="26" s="1"/>
  <c r="R94" i="26" s="1"/>
  <c r="J95" i="26"/>
  <c r="M93" i="25"/>
  <c r="K93" i="25"/>
  <c r="P93" i="25"/>
  <c r="Q93" i="25" s="1"/>
  <c r="R93" i="25" s="1"/>
  <c r="J94" i="25"/>
  <c r="M94" i="23"/>
  <c r="K94" i="23"/>
  <c r="P94" i="23"/>
  <c r="Q94" i="23" s="1"/>
  <c r="R94" i="23" s="1"/>
  <c r="J95" i="23"/>
  <c r="J97" i="22" l="1"/>
  <c r="K96" i="22"/>
  <c r="M96" i="22"/>
  <c r="P96" i="22"/>
  <c r="Q96" i="22" s="1"/>
  <c r="R96" i="22" s="1"/>
  <c r="K94" i="6"/>
  <c r="J95" i="6"/>
  <c r="M95" i="27"/>
  <c r="K95" i="27"/>
  <c r="P95" i="27"/>
  <c r="Q95" i="27" s="1"/>
  <c r="R95" i="27" s="1"/>
  <c r="J96" i="27"/>
  <c r="M95" i="26"/>
  <c r="K95" i="26"/>
  <c r="P95" i="26"/>
  <c r="Q95" i="26" s="1"/>
  <c r="R95" i="26" s="1"/>
  <c r="J96" i="26"/>
  <c r="M94" i="25"/>
  <c r="K94" i="25"/>
  <c r="P94" i="25"/>
  <c r="Q94" i="25" s="1"/>
  <c r="R94" i="25" s="1"/>
  <c r="J95" i="25"/>
  <c r="K95" i="23"/>
  <c r="M95" i="23"/>
  <c r="P95" i="23"/>
  <c r="Q95" i="23" s="1"/>
  <c r="R95" i="23" s="1"/>
  <c r="J96" i="23"/>
  <c r="J98" i="22" l="1"/>
  <c r="K97" i="22"/>
  <c r="M97" i="22"/>
  <c r="P97" i="22"/>
  <c r="Q97" i="22" s="1"/>
  <c r="R97" i="22" s="1"/>
  <c r="K95" i="6"/>
  <c r="J96" i="6"/>
  <c r="M96" i="27"/>
  <c r="K96" i="27"/>
  <c r="P96" i="27"/>
  <c r="Q96" i="27" s="1"/>
  <c r="R96" i="27" s="1"/>
  <c r="J97" i="27"/>
  <c r="M96" i="26"/>
  <c r="K96" i="26"/>
  <c r="P96" i="26"/>
  <c r="Q96" i="26" s="1"/>
  <c r="R96" i="26" s="1"/>
  <c r="J97" i="26"/>
  <c r="M95" i="25"/>
  <c r="K95" i="25"/>
  <c r="P95" i="25"/>
  <c r="Q95" i="25" s="1"/>
  <c r="R95" i="25" s="1"/>
  <c r="J96" i="25"/>
  <c r="M96" i="23"/>
  <c r="K96" i="23"/>
  <c r="P96" i="23"/>
  <c r="Q96" i="23" s="1"/>
  <c r="R96" i="23" s="1"/>
  <c r="J97" i="23"/>
  <c r="J99" i="22" l="1"/>
  <c r="K98" i="22"/>
  <c r="M98" i="22"/>
  <c r="P98" i="22"/>
  <c r="Q98" i="22" s="1"/>
  <c r="R98" i="22" s="1"/>
  <c r="K96" i="6"/>
  <c r="J97" i="6"/>
  <c r="K97" i="27"/>
  <c r="M97" i="27"/>
  <c r="P97" i="27"/>
  <c r="Q97" i="27" s="1"/>
  <c r="R97" i="27" s="1"/>
  <c r="J98" i="27"/>
  <c r="M97" i="26"/>
  <c r="K97" i="26"/>
  <c r="P97" i="26"/>
  <c r="Q97" i="26" s="1"/>
  <c r="R97" i="26" s="1"/>
  <c r="J98" i="26"/>
  <c r="M96" i="25"/>
  <c r="K96" i="25"/>
  <c r="P96" i="25"/>
  <c r="Q96" i="25" s="1"/>
  <c r="R96" i="25" s="1"/>
  <c r="J97" i="25"/>
  <c r="K97" i="23"/>
  <c r="M97" i="23"/>
  <c r="P97" i="23"/>
  <c r="Q97" i="23" s="1"/>
  <c r="R97" i="23" s="1"/>
  <c r="J98" i="23"/>
  <c r="J100" i="22" l="1"/>
  <c r="K99" i="22"/>
  <c r="M99" i="22"/>
  <c r="P99" i="22"/>
  <c r="Q99" i="22" s="1"/>
  <c r="R99" i="22" s="1"/>
  <c r="K97" i="6"/>
  <c r="J98" i="6"/>
  <c r="M98" i="27"/>
  <c r="K98" i="27"/>
  <c r="J99" i="27"/>
  <c r="P98" i="27"/>
  <c r="Q98" i="27" s="1"/>
  <c r="R98" i="27" s="1"/>
  <c r="M98" i="26"/>
  <c r="K98" i="26"/>
  <c r="J99" i="26"/>
  <c r="P98" i="26"/>
  <c r="Q98" i="26" s="1"/>
  <c r="R98" i="26" s="1"/>
  <c r="M97" i="25"/>
  <c r="K97" i="25"/>
  <c r="P97" i="25"/>
  <c r="Q97" i="25" s="1"/>
  <c r="R97" i="25" s="1"/>
  <c r="J98" i="25"/>
  <c r="M98" i="23"/>
  <c r="K98" i="23"/>
  <c r="P98" i="23"/>
  <c r="Q98" i="23" s="1"/>
  <c r="R98" i="23" s="1"/>
  <c r="J99" i="23"/>
  <c r="J101" i="22" l="1"/>
  <c r="K100" i="22"/>
  <c r="M100" i="22"/>
  <c r="P100" i="22"/>
  <c r="Q100" i="22" s="1"/>
  <c r="R100" i="22" s="1"/>
  <c r="K98" i="6"/>
  <c r="J99" i="6"/>
  <c r="M99" i="27"/>
  <c r="K99" i="27"/>
  <c r="P99" i="27"/>
  <c r="Q99" i="27" s="1"/>
  <c r="R99" i="27" s="1"/>
  <c r="J100" i="27"/>
  <c r="M99" i="26"/>
  <c r="K99" i="26"/>
  <c r="J100" i="26"/>
  <c r="P99" i="26"/>
  <c r="Q99" i="26" s="1"/>
  <c r="R99" i="26" s="1"/>
  <c r="M98" i="25"/>
  <c r="K98" i="25"/>
  <c r="P98" i="25"/>
  <c r="Q98" i="25" s="1"/>
  <c r="R98" i="25" s="1"/>
  <c r="J99" i="25"/>
  <c r="K99" i="23"/>
  <c r="M99" i="23"/>
  <c r="P99" i="23"/>
  <c r="Q99" i="23" s="1"/>
  <c r="R99" i="23" s="1"/>
  <c r="J100" i="23"/>
  <c r="J102" i="22" l="1"/>
  <c r="K101" i="22"/>
  <c r="M101" i="22"/>
  <c r="P101" i="22"/>
  <c r="Q101" i="22" s="1"/>
  <c r="R101" i="22" s="1"/>
  <c r="K99" i="6"/>
  <c r="J100" i="6"/>
  <c r="M100" i="27"/>
  <c r="K100" i="27"/>
  <c r="P100" i="27"/>
  <c r="Q100" i="27" s="1"/>
  <c r="R100" i="27" s="1"/>
  <c r="J101" i="27"/>
  <c r="M100" i="26"/>
  <c r="K100" i="26"/>
  <c r="P100" i="26"/>
  <c r="Q100" i="26" s="1"/>
  <c r="R100" i="26" s="1"/>
  <c r="J101" i="26"/>
  <c r="M99" i="25"/>
  <c r="K99" i="25"/>
  <c r="P99" i="25"/>
  <c r="Q99" i="25" s="1"/>
  <c r="R99" i="25" s="1"/>
  <c r="J100" i="25"/>
  <c r="M100" i="23"/>
  <c r="K100" i="23"/>
  <c r="P100" i="23"/>
  <c r="Q100" i="23" s="1"/>
  <c r="R100" i="23" s="1"/>
  <c r="J101" i="23"/>
  <c r="J103" i="22" l="1"/>
  <c r="K102" i="22"/>
  <c r="M102" i="22"/>
  <c r="P102" i="22"/>
  <c r="Q102" i="22" s="1"/>
  <c r="R102" i="22" s="1"/>
  <c r="K100" i="6"/>
  <c r="J101" i="6"/>
  <c r="K101" i="27"/>
  <c r="M101" i="27"/>
  <c r="P101" i="27"/>
  <c r="Q101" i="27" s="1"/>
  <c r="R101" i="27" s="1"/>
  <c r="J102" i="27"/>
  <c r="M101" i="26"/>
  <c r="K101" i="26"/>
  <c r="P101" i="26"/>
  <c r="Q101" i="26" s="1"/>
  <c r="R101" i="26" s="1"/>
  <c r="J102" i="26"/>
  <c r="M100" i="25"/>
  <c r="K100" i="25"/>
  <c r="P100" i="25"/>
  <c r="Q100" i="25" s="1"/>
  <c r="R100" i="25" s="1"/>
  <c r="J101" i="25"/>
  <c r="M101" i="23"/>
  <c r="K101" i="23"/>
  <c r="P101" i="23"/>
  <c r="Q101" i="23" s="1"/>
  <c r="R101" i="23" s="1"/>
  <c r="J102" i="23"/>
  <c r="J104" i="22" l="1"/>
  <c r="K103" i="22"/>
  <c r="M103" i="22"/>
  <c r="P103" i="22"/>
  <c r="Q103" i="22" s="1"/>
  <c r="R103" i="22" s="1"/>
  <c r="K101" i="6"/>
  <c r="J102" i="6"/>
  <c r="M102" i="27"/>
  <c r="K102" i="27"/>
  <c r="J103" i="27"/>
  <c r="P102" i="27"/>
  <c r="Q102" i="27" s="1"/>
  <c r="R102" i="27" s="1"/>
  <c r="M102" i="26"/>
  <c r="K102" i="26"/>
  <c r="J103" i="26"/>
  <c r="P102" i="26"/>
  <c r="Q102" i="26" s="1"/>
  <c r="R102" i="26" s="1"/>
  <c r="K101" i="25"/>
  <c r="M101" i="25"/>
  <c r="P101" i="25"/>
  <c r="Q101" i="25" s="1"/>
  <c r="R101" i="25" s="1"/>
  <c r="J102" i="25"/>
  <c r="M102" i="23"/>
  <c r="K102" i="23"/>
  <c r="P102" i="23"/>
  <c r="Q102" i="23" s="1"/>
  <c r="R102" i="23" s="1"/>
  <c r="J103" i="23"/>
  <c r="J105" i="22" l="1"/>
  <c r="K104" i="22"/>
  <c r="M104" i="22"/>
  <c r="P104" i="22"/>
  <c r="Q104" i="22" s="1"/>
  <c r="R104" i="22" s="1"/>
  <c r="K102" i="6"/>
  <c r="J103" i="6"/>
  <c r="M103" i="27"/>
  <c r="K103" i="27"/>
  <c r="P103" i="27"/>
  <c r="Q103" i="27" s="1"/>
  <c r="R103" i="27" s="1"/>
  <c r="J104" i="27"/>
  <c r="M103" i="26"/>
  <c r="K103" i="26"/>
  <c r="J104" i="26"/>
  <c r="P103" i="26"/>
  <c r="Q103" i="26" s="1"/>
  <c r="R103" i="26" s="1"/>
  <c r="M102" i="25"/>
  <c r="K102" i="25"/>
  <c r="P102" i="25"/>
  <c r="Q102" i="25" s="1"/>
  <c r="R102" i="25" s="1"/>
  <c r="J103" i="25"/>
  <c r="M103" i="23"/>
  <c r="K103" i="23"/>
  <c r="P103" i="23"/>
  <c r="Q103" i="23" s="1"/>
  <c r="R103" i="23" s="1"/>
  <c r="J104" i="23"/>
  <c r="J106" i="22" l="1"/>
  <c r="K105" i="22"/>
  <c r="M105" i="22"/>
  <c r="P105" i="22"/>
  <c r="Q105" i="22" s="1"/>
  <c r="R105" i="22" s="1"/>
  <c r="K103" i="6"/>
  <c r="J104" i="6"/>
  <c r="M104" i="27"/>
  <c r="K104" i="27"/>
  <c r="P104" i="27"/>
  <c r="Q104" i="27" s="1"/>
  <c r="R104" i="27" s="1"/>
  <c r="J105" i="27"/>
  <c r="M104" i="26"/>
  <c r="K104" i="26"/>
  <c r="P104" i="26"/>
  <c r="Q104" i="26" s="1"/>
  <c r="R104" i="26" s="1"/>
  <c r="J105" i="26"/>
  <c r="M103" i="25"/>
  <c r="K103" i="25"/>
  <c r="P103" i="25"/>
  <c r="Q103" i="25" s="1"/>
  <c r="R103" i="25" s="1"/>
  <c r="J104" i="25"/>
  <c r="M104" i="23"/>
  <c r="K104" i="23"/>
  <c r="P104" i="23"/>
  <c r="Q104" i="23" s="1"/>
  <c r="R104" i="23" s="1"/>
  <c r="J105" i="23"/>
  <c r="J107" i="22" l="1"/>
  <c r="K106" i="22"/>
  <c r="M106" i="22"/>
  <c r="P106" i="22"/>
  <c r="Q106" i="22" s="1"/>
  <c r="R106" i="22" s="1"/>
  <c r="K104" i="6"/>
  <c r="J105" i="6"/>
  <c r="K105" i="27"/>
  <c r="M105" i="27"/>
  <c r="P105" i="27"/>
  <c r="Q105" i="27" s="1"/>
  <c r="R105" i="27" s="1"/>
  <c r="J106" i="27"/>
  <c r="M105" i="26"/>
  <c r="K105" i="26"/>
  <c r="P105" i="26"/>
  <c r="Q105" i="26" s="1"/>
  <c r="R105" i="26" s="1"/>
  <c r="J106" i="26"/>
  <c r="M104" i="25"/>
  <c r="K104" i="25"/>
  <c r="P104" i="25"/>
  <c r="Q104" i="25" s="1"/>
  <c r="R104" i="25" s="1"/>
  <c r="J105" i="25"/>
  <c r="M105" i="23"/>
  <c r="K105" i="23"/>
  <c r="J106" i="23"/>
  <c r="P105" i="23"/>
  <c r="Q105" i="23" s="1"/>
  <c r="R105" i="23" s="1"/>
  <c r="J108" i="22" l="1"/>
  <c r="K107" i="22"/>
  <c r="M107" i="22"/>
  <c r="P107" i="22"/>
  <c r="Q107" i="22" s="1"/>
  <c r="R107" i="22" s="1"/>
  <c r="K105" i="6"/>
  <c r="J106" i="6"/>
  <c r="M106" i="27"/>
  <c r="K106" i="27"/>
  <c r="P106" i="27"/>
  <c r="Q106" i="27" s="1"/>
  <c r="R106" i="27" s="1"/>
  <c r="J107" i="27"/>
  <c r="M106" i="26"/>
  <c r="K106" i="26"/>
  <c r="J107" i="26"/>
  <c r="P106" i="26"/>
  <c r="Q106" i="26" s="1"/>
  <c r="R106" i="26" s="1"/>
  <c r="M105" i="25"/>
  <c r="K105" i="25"/>
  <c r="P105" i="25"/>
  <c r="Q105" i="25" s="1"/>
  <c r="R105" i="25" s="1"/>
  <c r="J106" i="25"/>
  <c r="M106" i="23"/>
  <c r="K106" i="23"/>
  <c r="P106" i="23"/>
  <c r="Q106" i="23" s="1"/>
  <c r="R106" i="23" s="1"/>
  <c r="J107" i="23"/>
  <c r="J109" i="22" l="1"/>
  <c r="K108" i="22"/>
  <c r="M108" i="22"/>
  <c r="P108" i="22"/>
  <c r="Q108" i="22" s="1"/>
  <c r="R108" i="22" s="1"/>
  <c r="K106" i="6"/>
  <c r="J107" i="6"/>
  <c r="M107" i="27"/>
  <c r="K107" i="27"/>
  <c r="P107" i="27"/>
  <c r="Q107" i="27" s="1"/>
  <c r="R107" i="27" s="1"/>
  <c r="J108" i="27"/>
  <c r="K107" i="26"/>
  <c r="M107" i="26"/>
  <c r="P107" i="26"/>
  <c r="Q107" i="26" s="1"/>
  <c r="R107" i="26" s="1"/>
  <c r="J108" i="26"/>
  <c r="M106" i="25"/>
  <c r="K106" i="25"/>
  <c r="P106" i="25"/>
  <c r="Q106" i="25" s="1"/>
  <c r="R106" i="25" s="1"/>
  <c r="J107" i="25"/>
  <c r="M107" i="23"/>
  <c r="K107" i="23"/>
  <c r="P107" i="23"/>
  <c r="Q107" i="23" s="1"/>
  <c r="R107" i="23" s="1"/>
  <c r="J108" i="23"/>
  <c r="J110" i="22" l="1"/>
  <c r="K109" i="22"/>
  <c r="M109" i="22"/>
  <c r="P109" i="22"/>
  <c r="Q109" i="22" s="1"/>
  <c r="R109" i="22" s="1"/>
  <c r="K107" i="6"/>
  <c r="J108" i="6"/>
  <c r="M108" i="27"/>
  <c r="K108" i="27"/>
  <c r="P108" i="27"/>
  <c r="Q108" i="27" s="1"/>
  <c r="R108" i="27" s="1"/>
  <c r="J109" i="27"/>
  <c r="M108" i="26"/>
  <c r="K108" i="26"/>
  <c r="P108" i="26"/>
  <c r="Q108" i="26" s="1"/>
  <c r="R108" i="26" s="1"/>
  <c r="J109" i="26"/>
  <c r="K107" i="25"/>
  <c r="M107" i="25"/>
  <c r="P107" i="25"/>
  <c r="Q107" i="25" s="1"/>
  <c r="R107" i="25" s="1"/>
  <c r="J108" i="25"/>
  <c r="M108" i="23"/>
  <c r="K108" i="23"/>
  <c r="P108" i="23"/>
  <c r="Q108" i="23" s="1"/>
  <c r="R108" i="23" s="1"/>
  <c r="J109" i="23"/>
  <c r="J111" i="22" l="1"/>
  <c r="K110" i="22"/>
  <c r="M110" i="22"/>
  <c r="P110" i="22"/>
  <c r="Q110" i="22" s="1"/>
  <c r="R110" i="22" s="1"/>
  <c r="K108" i="6"/>
  <c r="J109" i="6"/>
  <c r="K109" i="27"/>
  <c r="M109" i="27"/>
  <c r="P109" i="27"/>
  <c r="Q109" i="27" s="1"/>
  <c r="R109" i="27" s="1"/>
  <c r="J110" i="27"/>
  <c r="M109" i="26"/>
  <c r="K109" i="26"/>
  <c r="P109" i="26"/>
  <c r="Q109" i="26" s="1"/>
  <c r="R109" i="26" s="1"/>
  <c r="J110" i="26"/>
  <c r="M108" i="25"/>
  <c r="K108" i="25"/>
  <c r="P108" i="25"/>
  <c r="Q108" i="25" s="1"/>
  <c r="R108" i="25" s="1"/>
  <c r="J109" i="25"/>
  <c r="M109" i="23"/>
  <c r="K109" i="23"/>
  <c r="P109" i="23"/>
  <c r="Q109" i="23" s="1"/>
  <c r="R109" i="23" s="1"/>
  <c r="J110" i="23"/>
  <c r="J112" i="22" l="1"/>
  <c r="K111" i="22"/>
  <c r="M111" i="22"/>
  <c r="P111" i="22"/>
  <c r="Q111" i="22" s="1"/>
  <c r="R111" i="22" s="1"/>
  <c r="K109" i="6"/>
  <c r="J110" i="6"/>
  <c r="M110" i="27"/>
  <c r="K110" i="27"/>
  <c r="J111" i="27"/>
  <c r="P110" i="27"/>
  <c r="Q110" i="27" s="1"/>
  <c r="R110" i="27" s="1"/>
  <c r="M110" i="26"/>
  <c r="K110" i="26"/>
  <c r="P110" i="26"/>
  <c r="Q110" i="26" s="1"/>
  <c r="R110" i="26" s="1"/>
  <c r="J111" i="26"/>
  <c r="M109" i="25"/>
  <c r="K109" i="25"/>
  <c r="P109" i="25"/>
  <c r="Q109" i="25" s="1"/>
  <c r="R109" i="25" s="1"/>
  <c r="J110" i="25"/>
  <c r="M110" i="23"/>
  <c r="K110" i="23"/>
  <c r="P110" i="23"/>
  <c r="Q110" i="23" s="1"/>
  <c r="R110" i="23" s="1"/>
  <c r="J111" i="23"/>
  <c r="J113" i="22" l="1"/>
  <c r="K112" i="22"/>
  <c r="M112" i="22"/>
  <c r="P112" i="22"/>
  <c r="Q112" i="22" s="1"/>
  <c r="R112" i="22" s="1"/>
  <c r="K110" i="6"/>
  <c r="J111" i="6"/>
  <c r="M111" i="27"/>
  <c r="K111" i="27"/>
  <c r="P111" i="27"/>
  <c r="Q111" i="27" s="1"/>
  <c r="R111" i="27" s="1"/>
  <c r="J112" i="27"/>
  <c r="M111" i="26"/>
  <c r="K111" i="26"/>
  <c r="P111" i="26"/>
  <c r="Q111" i="26" s="1"/>
  <c r="R111" i="26" s="1"/>
  <c r="J112" i="26"/>
  <c r="M110" i="25"/>
  <c r="K110" i="25"/>
  <c r="P110" i="25"/>
  <c r="Q110" i="25" s="1"/>
  <c r="R110" i="25" s="1"/>
  <c r="J111" i="25"/>
  <c r="K111" i="23"/>
  <c r="M111" i="23"/>
  <c r="P111" i="23"/>
  <c r="Q111" i="23" s="1"/>
  <c r="R111" i="23" s="1"/>
  <c r="J112" i="23"/>
  <c r="J114" i="22" l="1"/>
  <c r="K113" i="22"/>
  <c r="M113" i="22"/>
  <c r="P113" i="22"/>
  <c r="Q113" i="22" s="1"/>
  <c r="R113" i="22" s="1"/>
  <c r="K111" i="6"/>
  <c r="J112" i="6"/>
  <c r="M112" i="27"/>
  <c r="K112" i="27"/>
  <c r="P112" i="27"/>
  <c r="Q112" i="27" s="1"/>
  <c r="R112" i="27" s="1"/>
  <c r="J113" i="27"/>
  <c r="M112" i="26"/>
  <c r="K112" i="26"/>
  <c r="P112" i="26"/>
  <c r="Q112" i="26" s="1"/>
  <c r="R112" i="26" s="1"/>
  <c r="J113" i="26"/>
  <c r="M111" i="25"/>
  <c r="K111" i="25"/>
  <c r="P111" i="25"/>
  <c r="Q111" i="25" s="1"/>
  <c r="R111" i="25" s="1"/>
  <c r="J112" i="25"/>
  <c r="M112" i="23"/>
  <c r="K112" i="23"/>
  <c r="P112" i="23"/>
  <c r="Q112" i="23" s="1"/>
  <c r="R112" i="23" s="1"/>
  <c r="J113" i="23"/>
  <c r="J115" i="22" l="1"/>
  <c r="K114" i="22"/>
  <c r="M114" i="22"/>
  <c r="P114" i="22"/>
  <c r="Q114" i="22" s="1"/>
  <c r="R114" i="22" s="1"/>
  <c r="K112" i="6"/>
  <c r="J113" i="6"/>
  <c r="K113" i="27"/>
  <c r="M113" i="27"/>
  <c r="P113" i="27"/>
  <c r="Q113" i="27" s="1"/>
  <c r="R113" i="27" s="1"/>
  <c r="J114" i="27"/>
  <c r="M113" i="26"/>
  <c r="K113" i="26"/>
  <c r="P113" i="26"/>
  <c r="Q113" i="26" s="1"/>
  <c r="R113" i="26" s="1"/>
  <c r="J114" i="26"/>
  <c r="M112" i="25"/>
  <c r="K112" i="25"/>
  <c r="P112" i="25"/>
  <c r="Q112" i="25" s="1"/>
  <c r="R112" i="25" s="1"/>
  <c r="J113" i="25"/>
  <c r="K113" i="23"/>
  <c r="M113" i="23"/>
  <c r="P113" i="23"/>
  <c r="Q113" i="23" s="1"/>
  <c r="R113" i="23" s="1"/>
  <c r="J114" i="23"/>
  <c r="J116" i="22" l="1"/>
  <c r="K115" i="22"/>
  <c r="M115" i="22"/>
  <c r="P115" i="22"/>
  <c r="Q115" i="22" s="1"/>
  <c r="R115" i="22" s="1"/>
  <c r="K113" i="6"/>
  <c r="J114" i="6"/>
  <c r="M114" i="27"/>
  <c r="K114" i="27"/>
  <c r="J115" i="27"/>
  <c r="P114" i="27"/>
  <c r="Q114" i="27" s="1"/>
  <c r="R114" i="27" s="1"/>
  <c r="M114" i="26"/>
  <c r="K114" i="26"/>
  <c r="J115" i="26"/>
  <c r="P114" i="26"/>
  <c r="Q114" i="26" s="1"/>
  <c r="R114" i="26" s="1"/>
  <c r="M113" i="25"/>
  <c r="K113" i="25"/>
  <c r="P113" i="25"/>
  <c r="Q113" i="25" s="1"/>
  <c r="R113" i="25" s="1"/>
  <c r="J114" i="25"/>
  <c r="M114" i="23"/>
  <c r="K114" i="23"/>
  <c r="P114" i="23"/>
  <c r="Q114" i="23" s="1"/>
  <c r="R114" i="23" s="1"/>
  <c r="J115" i="23"/>
  <c r="J117" i="22" l="1"/>
  <c r="K116" i="22"/>
  <c r="M116" i="22"/>
  <c r="P116" i="22"/>
  <c r="Q116" i="22" s="1"/>
  <c r="R116" i="22" s="1"/>
  <c r="K114" i="6"/>
  <c r="J115" i="6"/>
  <c r="M115" i="27"/>
  <c r="K115" i="27"/>
  <c r="P115" i="27"/>
  <c r="Q115" i="27" s="1"/>
  <c r="R115" i="27" s="1"/>
  <c r="J116" i="27"/>
  <c r="M115" i="26"/>
  <c r="K115" i="26"/>
  <c r="J116" i="26"/>
  <c r="P115" i="26"/>
  <c r="Q115" i="26" s="1"/>
  <c r="R115" i="26" s="1"/>
  <c r="M114" i="25"/>
  <c r="K114" i="25"/>
  <c r="P114" i="25"/>
  <c r="Q114" i="25" s="1"/>
  <c r="R114" i="25" s="1"/>
  <c r="J115" i="25"/>
  <c r="K115" i="23"/>
  <c r="M115" i="23"/>
  <c r="P115" i="23"/>
  <c r="Q115" i="23" s="1"/>
  <c r="R115" i="23" s="1"/>
  <c r="J116" i="23"/>
  <c r="K117" i="22" l="1"/>
  <c r="M117" i="22"/>
  <c r="P117" i="22"/>
  <c r="Q117" i="22" s="1"/>
  <c r="R117" i="22" s="1"/>
  <c r="K115" i="6"/>
  <c r="J116" i="6"/>
  <c r="M116" i="27"/>
  <c r="K116" i="27"/>
  <c r="P116" i="27"/>
  <c r="Q116" i="27" s="1"/>
  <c r="R116" i="27" s="1"/>
  <c r="J117" i="27"/>
  <c r="M116" i="26"/>
  <c r="K116" i="26"/>
  <c r="P116" i="26"/>
  <c r="Q116" i="26" s="1"/>
  <c r="R116" i="26" s="1"/>
  <c r="J117" i="26"/>
  <c r="M115" i="25"/>
  <c r="K115" i="25"/>
  <c r="P115" i="25"/>
  <c r="Q115" i="25" s="1"/>
  <c r="R115" i="25" s="1"/>
  <c r="J116" i="25"/>
  <c r="M116" i="23"/>
  <c r="K116" i="23"/>
  <c r="P116" i="23"/>
  <c r="Q116" i="23" s="1"/>
  <c r="R116" i="23" s="1"/>
  <c r="J117" i="23"/>
  <c r="K116" i="6" l="1"/>
  <c r="J117" i="6"/>
  <c r="K117" i="6" s="1"/>
  <c r="K117" i="27"/>
  <c r="M117" i="27"/>
  <c r="P117" i="27"/>
  <c r="Q117" i="27" s="1"/>
  <c r="R117" i="27" s="1"/>
  <c r="M117" i="26"/>
  <c r="K117" i="26"/>
  <c r="P117" i="26"/>
  <c r="Q117" i="26" s="1"/>
  <c r="R117" i="26" s="1"/>
  <c r="M116" i="25"/>
  <c r="K116" i="25"/>
  <c r="P116" i="25"/>
  <c r="Q116" i="25" s="1"/>
  <c r="R116" i="25" s="1"/>
  <c r="J117" i="25"/>
  <c r="M117" i="23"/>
  <c r="K117" i="23"/>
  <c r="P117" i="23"/>
  <c r="Q117" i="23" s="1"/>
  <c r="R117" i="23" s="1"/>
  <c r="M117" i="25" l="1"/>
  <c r="K117" i="25"/>
  <c r="P117" i="25"/>
  <c r="Q117" i="25" s="1"/>
  <c r="R117" i="25" s="1"/>
  <c r="L3" i="6" l="1"/>
  <c r="AF33" i="6"/>
  <c r="AF35" i="6" s="1"/>
  <c r="M3" i="6" l="1"/>
  <c r="M11" i="6"/>
  <c r="M19" i="6"/>
  <c r="M27" i="6"/>
  <c r="M35" i="6"/>
  <c r="M43" i="6"/>
  <c r="M51" i="6"/>
  <c r="M59" i="6"/>
  <c r="M67" i="6"/>
  <c r="M75" i="6"/>
  <c r="M83" i="6"/>
  <c r="M91" i="6"/>
  <c r="M99" i="6"/>
  <c r="M107" i="6"/>
  <c r="M115" i="6"/>
  <c r="M4" i="6"/>
  <c r="M12" i="6"/>
  <c r="M20" i="6"/>
  <c r="M28" i="6"/>
  <c r="M36" i="6"/>
  <c r="M44" i="6"/>
  <c r="M52" i="6"/>
  <c r="M60" i="6"/>
  <c r="M68" i="6"/>
  <c r="M76" i="6"/>
  <c r="M84" i="6"/>
  <c r="M92" i="6"/>
  <c r="M100" i="6"/>
  <c r="M108" i="6"/>
  <c r="M116" i="6"/>
  <c r="M5" i="6"/>
  <c r="M13" i="6"/>
  <c r="M21" i="6"/>
  <c r="M29" i="6"/>
  <c r="M37" i="6"/>
  <c r="M45" i="6"/>
  <c r="M53" i="6"/>
  <c r="M61" i="6"/>
  <c r="M69" i="6"/>
  <c r="M77" i="6"/>
  <c r="M85" i="6"/>
  <c r="M93" i="6"/>
  <c r="M101" i="6"/>
  <c r="M109" i="6"/>
  <c r="M117" i="6"/>
  <c r="M6" i="6"/>
  <c r="M14" i="6"/>
  <c r="M22" i="6"/>
  <c r="M30" i="6"/>
  <c r="M38" i="6"/>
  <c r="M46" i="6"/>
  <c r="M54" i="6"/>
  <c r="M62" i="6"/>
  <c r="M70" i="6"/>
  <c r="M78" i="6"/>
  <c r="M86" i="6"/>
  <c r="M94" i="6"/>
  <c r="M102" i="6"/>
  <c r="M110" i="6"/>
  <c r="M7" i="6"/>
  <c r="M15" i="6"/>
  <c r="M23" i="6"/>
  <c r="M31" i="6"/>
  <c r="M39" i="6"/>
  <c r="M47" i="6"/>
  <c r="M55" i="6"/>
  <c r="M63" i="6"/>
  <c r="M71" i="6"/>
  <c r="M79" i="6"/>
  <c r="M87" i="6"/>
  <c r="M95" i="6"/>
  <c r="M103" i="6"/>
  <c r="M111" i="6"/>
  <c r="M8" i="6"/>
  <c r="M16" i="6"/>
  <c r="M24" i="6"/>
  <c r="M32" i="6"/>
  <c r="M40" i="6"/>
  <c r="M48" i="6"/>
  <c r="M56" i="6"/>
  <c r="M64" i="6"/>
  <c r="M72" i="6"/>
  <c r="M80" i="6"/>
  <c r="M88" i="6"/>
  <c r="M96" i="6"/>
  <c r="M104" i="6"/>
  <c r="M112" i="6"/>
  <c r="M9" i="6"/>
  <c r="M17" i="6"/>
  <c r="M25" i="6"/>
  <c r="M33" i="6"/>
  <c r="M41" i="6"/>
  <c r="M49" i="6"/>
  <c r="M57" i="6"/>
  <c r="M65" i="6"/>
  <c r="M73" i="6"/>
  <c r="M81" i="6"/>
  <c r="M89" i="6"/>
  <c r="M97" i="6"/>
  <c r="M105" i="6"/>
  <c r="M113" i="6"/>
  <c r="M10" i="6"/>
  <c r="M18" i="6"/>
  <c r="M26" i="6"/>
  <c r="M34" i="6"/>
  <c r="M42" i="6"/>
  <c r="M50" i="6"/>
  <c r="M58" i="6"/>
  <c r="M66" i="6"/>
  <c r="M74" i="6"/>
  <c r="M82" i="6"/>
  <c r="M90" i="6"/>
  <c r="M98" i="6"/>
  <c r="M106" i="6"/>
  <c r="M114" i="6"/>
  <c r="V33" i="6"/>
  <c r="O3" i="6" s="1"/>
  <c r="P3" i="6" l="1"/>
  <c r="Q3" i="6" s="1"/>
  <c r="R3" i="6" s="1"/>
  <c r="S3" i="6" s="1"/>
  <c r="P4" i="6"/>
  <c r="Q4" i="6" s="1"/>
  <c r="R4" i="6" s="1"/>
  <c r="S4" i="6" s="1"/>
  <c r="P7" i="6"/>
  <c r="Q7" i="6" s="1"/>
  <c r="R7" i="6" s="1"/>
  <c r="S7" i="6" s="1"/>
  <c r="P6" i="6"/>
  <c r="Q6" i="6" s="1"/>
  <c r="R6" i="6" s="1"/>
  <c r="S6" i="6" s="1"/>
  <c r="P5" i="6"/>
  <c r="Q5" i="6" s="1"/>
  <c r="R5" i="6" s="1"/>
  <c r="S5" i="6" s="1"/>
  <c r="P8" i="6"/>
  <c r="Q8" i="6" s="1"/>
  <c r="R8" i="6" s="1"/>
  <c r="S8" i="6" s="1"/>
  <c r="P9" i="6"/>
  <c r="Q9" i="6" s="1"/>
  <c r="R9" i="6" s="1"/>
  <c r="S9" i="6" s="1"/>
  <c r="P10" i="6"/>
  <c r="Q10" i="6" s="1"/>
  <c r="R10" i="6" s="1"/>
  <c r="S10" i="6" s="1"/>
  <c r="P11" i="6"/>
  <c r="Q11" i="6" s="1"/>
  <c r="R11" i="6" s="1"/>
  <c r="S11" i="6" s="1"/>
  <c r="P12" i="6"/>
  <c r="Q12" i="6" s="1"/>
  <c r="R12" i="6" s="1"/>
  <c r="S12" i="6" s="1"/>
  <c r="P13" i="6"/>
  <c r="Q13" i="6" s="1"/>
  <c r="R13" i="6" s="1"/>
  <c r="S13" i="6" s="1"/>
  <c r="P14" i="6"/>
  <c r="Q14" i="6" s="1"/>
  <c r="R14" i="6" s="1"/>
  <c r="S14" i="6" s="1"/>
  <c r="P15" i="6"/>
  <c r="Q15" i="6" s="1"/>
  <c r="R15" i="6" s="1"/>
  <c r="S15" i="6" s="1"/>
  <c r="P16" i="6"/>
  <c r="Q16" i="6" s="1"/>
  <c r="R16" i="6" s="1"/>
  <c r="S16" i="6" s="1"/>
  <c r="P17" i="6"/>
  <c r="Q17" i="6" s="1"/>
  <c r="R17" i="6" s="1"/>
  <c r="S17" i="6" s="1"/>
  <c r="P18" i="6"/>
  <c r="Q18" i="6" s="1"/>
  <c r="R18" i="6" s="1"/>
  <c r="S18" i="6" s="1"/>
  <c r="P19" i="6"/>
  <c r="Q19" i="6" s="1"/>
  <c r="R19" i="6" s="1"/>
  <c r="S19" i="6" s="1"/>
  <c r="P20" i="6"/>
  <c r="Q20" i="6" s="1"/>
  <c r="R20" i="6" s="1"/>
  <c r="S20" i="6" s="1"/>
  <c r="P21" i="6"/>
  <c r="Q21" i="6" s="1"/>
  <c r="R21" i="6" s="1"/>
  <c r="S21" i="6" s="1"/>
  <c r="P22" i="6"/>
  <c r="Q22" i="6" s="1"/>
  <c r="R22" i="6" s="1"/>
  <c r="S22" i="6" s="1"/>
  <c r="P23" i="6"/>
  <c r="Q23" i="6" s="1"/>
  <c r="R23" i="6" s="1"/>
  <c r="S23" i="6" s="1"/>
  <c r="P24" i="6"/>
  <c r="Q24" i="6" s="1"/>
  <c r="R24" i="6" s="1"/>
  <c r="S24" i="6" s="1"/>
  <c r="P25" i="6"/>
  <c r="Q25" i="6" s="1"/>
  <c r="R25" i="6" s="1"/>
  <c r="S25" i="6" s="1"/>
  <c r="P26" i="6"/>
  <c r="Q26" i="6" s="1"/>
  <c r="R26" i="6" s="1"/>
  <c r="S26" i="6" s="1"/>
  <c r="P27" i="6"/>
  <c r="Q27" i="6" s="1"/>
  <c r="R27" i="6" s="1"/>
  <c r="S27" i="6" s="1"/>
  <c r="P28" i="6"/>
  <c r="Q28" i="6" s="1"/>
  <c r="R28" i="6" s="1"/>
  <c r="S28" i="6" s="1"/>
  <c r="P29" i="6"/>
  <c r="Q29" i="6" s="1"/>
  <c r="R29" i="6" s="1"/>
  <c r="S29" i="6" s="1"/>
  <c r="P30" i="6"/>
  <c r="Q30" i="6" s="1"/>
  <c r="R30" i="6" s="1"/>
  <c r="S30" i="6" s="1"/>
  <c r="P31" i="6"/>
  <c r="Q31" i="6" s="1"/>
  <c r="R31" i="6" s="1"/>
  <c r="S31" i="6" s="1"/>
  <c r="P32" i="6"/>
  <c r="Q32" i="6" s="1"/>
  <c r="R32" i="6" s="1"/>
  <c r="S32" i="6" s="1"/>
  <c r="P33" i="6"/>
  <c r="Q33" i="6" s="1"/>
  <c r="R33" i="6" s="1"/>
  <c r="S33" i="6" s="1"/>
  <c r="P34" i="6"/>
  <c r="Q34" i="6" s="1"/>
  <c r="R34" i="6" s="1"/>
  <c r="S34" i="6" s="1"/>
  <c r="P35" i="6"/>
  <c r="Q35" i="6" s="1"/>
  <c r="R35" i="6" s="1"/>
  <c r="S35" i="6" s="1"/>
  <c r="P36" i="6"/>
  <c r="Q36" i="6" s="1"/>
  <c r="R36" i="6" s="1"/>
  <c r="P37" i="6"/>
  <c r="Q37" i="6" s="1"/>
  <c r="R37" i="6" s="1"/>
  <c r="P38" i="6"/>
  <c r="Q38" i="6" s="1"/>
  <c r="R38" i="6" s="1"/>
  <c r="P39" i="6"/>
  <c r="Q39" i="6" s="1"/>
  <c r="R39" i="6" s="1"/>
  <c r="P40" i="6"/>
  <c r="Q40" i="6" s="1"/>
  <c r="R40" i="6" s="1"/>
  <c r="P41" i="6"/>
  <c r="Q41" i="6" s="1"/>
  <c r="R41" i="6" s="1"/>
  <c r="P42" i="6"/>
  <c r="Q42" i="6" s="1"/>
  <c r="R42" i="6" s="1"/>
  <c r="P43" i="6"/>
  <c r="Q43" i="6" s="1"/>
  <c r="R43" i="6" s="1"/>
  <c r="P44" i="6"/>
  <c r="Q44" i="6" s="1"/>
  <c r="R44" i="6" s="1"/>
  <c r="P45" i="6"/>
  <c r="Q45" i="6" s="1"/>
  <c r="R45" i="6" s="1"/>
  <c r="P46" i="6"/>
  <c r="Q46" i="6" s="1"/>
  <c r="R46" i="6" s="1"/>
  <c r="P47" i="6"/>
  <c r="Q47" i="6" s="1"/>
  <c r="R47" i="6" s="1"/>
  <c r="P48" i="6"/>
  <c r="Q48" i="6" s="1"/>
  <c r="R48" i="6" s="1"/>
  <c r="P49" i="6"/>
  <c r="Q49" i="6" s="1"/>
  <c r="R49" i="6" s="1"/>
  <c r="P50" i="6"/>
  <c r="Q50" i="6" s="1"/>
  <c r="R50" i="6" s="1"/>
  <c r="P51" i="6"/>
  <c r="Q51" i="6" s="1"/>
  <c r="R51" i="6" s="1"/>
  <c r="P52" i="6"/>
  <c r="Q52" i="6" s="1"/>
  <c r="R52" i="6" s="1"/>
  <c r="P53" i="6"/>
  <c r="Q53" i="6" s="1"/>
  <c r="R53" i="6" s="1"/>
  <c r="P54" i="6"/>
  <c r="Q54" i="6" s="1"/>
  <c r="R54" i="6" s="1"/>
  <c r="P55" i="6"/>
  <c r="Q55" i="6" s="1"/>
  <c r="R55" i="6" s="1"/>
  <c r="P56" i="6"/>
  <c r="Q56" i="6" s="1"/>
  <c r="R56" i="6" s="1"/>
  <c r="P57" i="6"/>
  <c r="Q57" i="6" s="1"/>
  <c r="R57" i="6" s="1"/>
  <c r="P58" i="6"/>
  <c r="Q58" i="6" s="1"/>
  <c r="R58" i="6" s="1"/>
  <c r="P59" i="6"/>
  <c r="Q59" i="6" s="1"/>
  <c r="R59" i="6" s="1"/>
  <c r="P60" i="6"/>
  <c r="Q60" i="6" s="1"/>
  <c r="R60" i="6" s="1"/>
  <c r="P61" i="6"/>
  <c r="Q61" i="6" s="1"/>
  <c r="R61" i="6" s="1"/>
  <c r="P62" i="6"/>
  <c r="Q62" i="6" s="1"/>
  <c r="R62" i="6" s="1"/>
  <c r="P63" i="6"/>
  <c r="Q63" i="6" s="1"/>
  <c r="R63" i="6" s="1"/>
  <c r="P64" i="6"/>
  <c r="Q64" i="6" s="1"/>
  <c r="R64" i="6" s="1"/>
  <c r="P65" i="6"/>
  <c r="Q65" i="6" s="1"/>
  <c r="R65" i="6" s="1"/>
  <c r="P66" i="6"/>
  <c r="Q66" i="6" s="1"/>
  <c r="R66" i="6" s="1"/>
  <c r="P67" i="6"/>
  <c r="Q67" i="6" s="1"/>
  <c r="R67" i="6" s="1"/>
  <c r="P68" i="6"/>
  <c r="Q68" i="6" s="1"/>
  <c r="R68" i="6" s="1"/>
  <c r="P69" i="6"/>
  <c r="Q69" i="6" s="1"/>
  <c r="R69" i="6" s="1"/>
  <c r="P70" i="6"/>
  <c r="Q70" i="6" s="1"/>
  <c r="R70" i="6" s="1"/>
  <c r="P71" i="6"/>
  <c r="Q71" i="6" s="1"/>
  <c r="R71" i="6" s="1"/>
  <c r="P72" i="6"/>
  <c r="Q72" i="6" s="1"/>
  <c r="R72" i="6" s="1"/>
  <c r="P73" i="6"/>
  <c r="Q73" i="6" s="1"/>
  <c r="R73" i="6" s="1"/>
  <c r="P74" i="6"/>
  <c r="Q74" i="6" s="1"/>
  <c r="R74" i="6" s="1"/>
  <c r="P75" i="6"/>
  <c r="Q75" i="6" s="1"/>
  <c r="R75" i="6" s="1"/>
  <c r="P76" i="6"/>
  <c r="Q76" i="6" s="1"/>
  <c r="R76" i="6" s="1"/>
  <c r="P77" i="6"/>
  <c r="Q77" i="6" s="1"/>
  <c r="R77" i="6" s="1"/>
  <c r="P78" i="6"/>
  <c r="Q78" i="6" s="1"/>
  <c r="R78" i="6" s="1"/>
  <c r="P79" i="6"/>
  <c r="Q79" i="6" s="1"/>
  <c r="R79" i="6" s="1"/>
  <c r="P80" i="6"/>
  <c r="Q80" i="6" s="1"/>
  <c r="R80" i="6" s="1"/>
  <c r="P81" i="6"/>
  <c r="Q81" i="6" s="1"/>
  <c r="R81" i="6" s="1"/>
  <c r="P82" i="6"/>
  <c r="Q82" i="6" s="1"/>
  <c r="R82" i="6" s="1"/>
  <c r="P83" i="6"/>
  <c r="Q83" i="6" s="1"/>
  <c r="R83" i="6" s="1"/>
  <c r="P84" i="6"/>
  <c r="Q84" i="6" s="1"/>
  <c r="R84" i="6" s="1"/>
  <c r="P85" i="6"/>
  <c r="Q85" i="6" s="1"/>
  <c r="R85" i="6" s="1"/>
  <c r="P86" i="6"/>
  <c r="Q86" i="6" s="1"/>
  <c r="R86" i="6" s="1"/>
  <c r="P87" i="6"/>
  <c r="Q87" i="6" s="1"/>
  <c r="R87" i="6" s="1"/>
  <c r="P88" i="6"/>
  <c r="Q88" i="6" s="1"/>
  <c r="R88" i="6" s="1"/>
  <c r="P89" i="6"/>
  <c r="Q89" i="6" s="1"/>
  <c r="R89" i="6" s="1"/>
  <c r="P90" i="6"/>
  <c r="Q90" i="6" s="1"/>
  <c r="R90" i="6" s="1"/>
  <c r="P91" i="6"/>
  <c r="Q91" i="6" s="1"/>
  <c r="R91" i="6" s="1"/>
  <c r="P92" i="6"/>
  <c r="Q92" i="6" s="1"/>
  <c r="R92" i="6" s="1"/>
  <c r="P93" i="6"/>
  <c r="Q93" i="6" s="1"/>
  <c r="R93" i="6" s="1"/>
  <c r="P94" i="6"/>
  <c r="Q94" i="6" s="1"/>
  <c r="R94" i="6" s="1"/>
  <c r="P95" i="6"/>
  <c r="Q95" i="6" s="1"/>
  <c r="R95" i="6" s="1"/>
  <c r="P96" i="6"/>
  <c r="Q96" i="6" s="1"/>
  <c r="R96" i="6" s="1"/>
  <c r="P97" i="6"/>
  <c r="Q97" i="6" s="1"/>
  <c r="R97" i="6" s="1"/>
  <c r="P98" i="6"/>
  <c r="Q98" i="6" s="1"/>
  <c r="R98" i="6" s="1"/>
  <c r="P99" i="6"/>
  <c r="Q99" i="6" s="1"/>
  <c r="R99" i="6" s="1"/>
  <c r="P100" i="6"/>
  <c r="Q100" i="6" s="1"/>
  <c r="R100" i="6" s="1"/>
  <c r="P101" i="6"/>
  <c r="Q101" i="6" s="1"/>
  <c r="R101" i="6" s="1"/>
  <c r="P102" i="6"/>
  <c r="Q102" i="6" s="1"/>
  <c r="R102" i="6" s="1"/>
  <c r="P103" i="6"/>
  <c r="Q103" i="6" s="1"/>
  <c r="R103" i="6" s="1"/>
  <c r="P104" i="6"/>
  <c r="Q104" i="6" s="1"/>
  <c r="R104" i="6" s="1"/>
  <c r="P105" i="6"/>
  <c r="Q105" i="6" s="1"/>
  <c r="R105" i="6" s="1"/>
  <c r="P106" i="6"/>
  <c r="Q106" i="6" s="1"/>
  <c r="R106" i="6" s="1"/>
  <c r="P107" i="6"/>
  <c r="Q107" i="6" s="1"/>
  <c r="R107" i="6" s="1"/>
  <c r="P108" i="6"/>
  <c r="Q108" i="6" s="1"/>
  <c r="R108" i="6" s="1"/>
  <c r="P109" i="6"/>
  <c r="Q109" i="6" s="1"/>
  <c r="R109" i="6" s="1"/>
  <c r="P110" i="6"/>
  <c r="Q110" i="6" s="1"/>
  <c r="R110" i="6" s="1"/>
  <c r="P111" i="6"/>
  <c r="Q111" i="6" s="1"/>
  <c r="R111" i="6" s="1"/>
  <c r="P112" i="6"/>
  <c r="Q112" i="6" s="1"/>
  <c r="R112" i="6" s="1"/>
  <c r="P113" i="6"/>
  <c r="Q113" i="6" s="1"/>
  <c r="R113" i="6" s="1"/>
  <c r="P114" i="6"/>
  <c r="Q114" i="6" s="1"/>
  <c r="R114" i="6" s="1"/>
  <c r="P115" i="6"/>
  <c r="Q115" i="6" s="1"/>
  <c r="R115" i="6" s="1"/>
  <c r="P116" i="6"/>
  <c r="Q116" i="6" s="1"/>
  <c r="R116" i="6" s="1"/>
  <c r="P117" i="6"/>
  <c r="Q117" i="6" s="1"/>
  <c r="R117" i="6" s="1"/>
</calcChain>
</file>

<file path=xl/sharedStrings.xml><?xml version="1.0" encoding="utf-8"?>
<sst xmlns="http://schemas.openxmlformats.org/spreadsheetml/2006/main" count="318" uniqueCount="55">
  <si>
    <t>10cm</t>
  </si>
  <si>
    <t>Time (mins)</t>
  </si>
  <si>
    <t>CO2 (vol%)</t>
  </si>
  <si>
    <t>CO2 partial pressure</t>
  </si>
  <si>
    <t>Partial pressure</t>
  </si>
  <si>
    <t>Molar fraction</t>
  </si>
  <si>
    <t>Ideal gas law</t>
  </si>
  <si>
    <t xml:space="preserve">Total molar flow out </t>
  </si>
  <si>
    <t>mol/min</t>
  </si>
  <si>
    <t xml:space="preserve">CO2 moles exiting </t>
  </si>
  <si>
    <t>CO2 entering vol%</t>
  </si>
  <si>
    <t>Co2 absorbed (vol%)</t>
  </si>
  <si>
    <t>Moles in solution</t>
  </si>
  <si>
    <t>Rate of absorption</t>
  </si>
  <si>
    <t>CO2 concentration</t>
  </si>
  <si>
    <t>Molten salt vol (L)</t>
  </si>
  <si>
    <t>mol/L</t>
  </si>
  <si>
    <t>k1</t>
  </si>
  <si>
    <t>k2</t>
  </si>
  <si>
    <t>mol/l</t>
  </si>
  <si>
    <t>CaO moles</t>
  </si>
  <si>
    <t>mol</t>
  </si>
  <si>
    <t xml:space="preserve"> CaO molar change</t>
  </si>
  <si>
    <t>Predicted rate</t>
  </si>
  <si>
    <t>Error</t>
  </si>
  <si>
    <t xml:space="preserve"> </t>
  </si>
  <si>
    <t>Initial CaO</t>
  </si>
  <si>
    <t>15cm</t>
  </si>
  <si>
    <t>Moles being absorbed</t>
  </si>
  <si>
    <t xml:space="preserve">Oxide concentration </t>
  </si>
  <si>
    <t>O2-</t>
  </si>
  <si>
    <t>Initial CaO conc</t>
  </si>
  <si>
    <t>wt%</t>
  </si>
  <si>
    <t>Mixture mass</t>
  </si>
  <si>
    <t>g</t>
  </si>
  <si>
    <t>Mass CaO</t>
  </si>
  <si>
    <t>CaO Molar mass</t>
  </si>
  <si>
    <t>g/mol</t>
  </si>
  <si>
    <t>Moles CaO</t>
  </si>
  <si>
    <t>moles</t>
  </si>
  <si>
    <t>Salt height</t>
  </si>
  <si>
    <t>cm</t>
  </si>
  <si>
    <t>Inner D</t>
  </si>
  <si>
    <t>Vol of salt</t>
  </si>
  <si>
    <t>cm3</t>
  </si>
  <si>
    <t>CaO conc</t>
  </si>
  <si>
    <t>conc</t>
  </si>
  <si>
    <t>20cm</t>
  </si>
  <si>
    <t>CO2(vol%)</t>
  </si>
  <si>
    <t>Moles CO2</t>
  </si>
  <si>
    <t>10wt%</t>
  </si>
  <si>
    <t xml:space="preserve">Time (mins) </t>
  </si>
  <si>
    <t>Co2 vol%</t>
  </si>
  <si>
    <t>15wt%</t>
  </si>
  <si>
    <t>20wt%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</si>
</sst>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rgb="FF000000"/>
      <name val="Helvetica Neue"/>
      <family val="2"/>
    </font>
    <font>
      <sz val="10"/>
      <color rgb="FF000000"/>
      <name val="Helvetica Neue"/>
      <family val="2"/>
    </font>
    <font>
      <sz val="12"/>
      <color theme="1"/>
      <name val="Aptos Narrow"/>
      <scheme val="minor"/>
    </font>
    <font>
      <b/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3" borderId="0" xfId="0" applyFill="1"/>
    <xf numFmtId="0" fontId="2" fillId="4" borderId="0" xfId="0" applyFont="1" applyFill="1"/>
    <xf numFmtId="0" fontId="3" fillId="4" borderId="0" xfId="0" applyFont="1" applyFill="1"/>
    <xf numFmtId="0" fontId="0" fillId="0" borderId="1" xfId="0" applyBorder="1"/>
    <xf numFmtId="0" fontId="5" fillId="0" borderId="1" xfId="0" applyFont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Calculated</a:t>
            </a:r>
            <a:r>
              <a:rPr lang="en-GB" baseline="0"/>
              <a:t> Error Between Actual and Theoretical Rate of CO2 absorption  vs O2- Concentration for 10cm Molten Salt Height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'10cm height'!$Q$3:$Q$36</c:f>
              <c:numCache>
                <c:formatCode>General</c:formatCode>
                <c:ptCount val="34"/>
                <c:pt idx="0">
                  <c:v>3.0774569581162665</c:v>
                </c:pt>
                <c:pt idx="1">
                  <c:v>3.0711675804734266</c:v>
                </c:pt>
                <c:pt idx="2">
                  <c:v>3.0563328075902709</c:v>
                </c:pt>
                <c:pt idx="3">
                  <c:v>3.0439456793142412</c:v>
                </c:pt>
                <c:pt idx="4">
                  <c:v>3.0310785632433395</c:v>
                </c:pt>
                <c:pt idx="5">
                  <c:v>3.0190067805492773</c:v>
                </c:pt>
                <c:pt idx="6">
                  <c:v>2.9966681232969372</c:v>
                </c:pt>
                <c:pt idx="7">
                  <c:v>2.97900115857118</c:v>
                </c:pt>
                <c:pt idx="8">
                  <c:v>2.9645864944779583</c:v>
                </c:pt>
                <c:pt idx="9">
                  <c:v>2.9508383464180761</c:v>
                </c:pt>
                <c:pt idx="10">
                  <c:v>2.9377463923089464</c:v>
                </c:pt>
                <c:pt idx="11">
                  <c:v>2.9243630450801557</c:v>
                </c:pt>
                <c:pt idx="12">
                  <c:v>2.9126929547568241</c:v>
                </c:pt>
                <c:pt idx="13">
                  <c:v>2.9026053421419555</c:v>
                </c:pt>
                <c:pt idx="14">
                  <c:v>2.893186363544638</c:v>
                </c:pt>
                <c:pt idx="15">
                  <c:v>2.8844057408559514</c:v>
                </c:pt>
                <c:pt idx="16">
                  <c:v>2.8762369807305923</c:v>
                </c:pt>
                <c:pt idx="17">
                  <c:v>2.8686718828473938</c:v>
                </c:pt>
                <c:pt idx="18">
                  <c:v>2.8611595397515361</c:v>
                </c:pt>
                <c:pt idx="19">
                  <c:v>2.8543962893497068</c:v>
                </c:pt>
                <c:pt idx="20">
                  <c:v>2.8478634466757562</c:v>
                </c:pt>
                <c:pt idx="21">
                  <c:v>2.8420647109862567</c:v>
                </c:pt>
                <c:pt idx="22">
                  <c:v>2.8369569507218309</c:v>
                </c:pt>
                <c:pt idx="23">
                  <c:v>2.8322211294780577</c:v>
                </c:pt>
                <c:pt idx="24">
                  <c:v>2.8277256332728422</c:v>
                </c:pt>
                <c:pt idx="25">
                  <c:v>2.8232307194641661</c:v>
                </c:pt>
                <c:pt idx="26">
                  <c:v>2.8194861688126847</c:v>
                </c:pt>
                <c:pt idx="27">
                  <c:v>2.8166679375107324</c:v>
                </c:pt>
                <c:pt idx="28">
                  <c:v>2.8146728047324481</c:v>
                </c:pt>
                <c:pt idx="29">
                  <c:v>2.8132530404957641</c:v>
                </c:pt>
                <c:pt idx="30">
                  <c:v>2.8122641356444746</c:v>
                </c:pt>
                <c:pt idx="31">
                  <c:v>2.8115822251875469</c:v>
                </c:pt>
                <c:pt idx="32">
                  <c:v>2.811145376629463</c:v>
                </c:pt>
                <c:pt idx="33">
                  <c:v>2.8110302478839833</c:v>
                </c:pt>
              </c:numCache>
            </c:numRef>
          </c:xVal>
          <c:yVal>
            <c:numRef>
              <c:f>'10cm height'!$S$3:$S$36</c:f>
              <c:numCache>
                <c:formatCode>General</c:formatCode>
                <c:ptCount val="34"/>
                <c:pt idx="0">
                  <c:v>8.0062254286945809</c:v>
                </c:pt>
                <c:pt idx="1">
                  <c:v>6.7459776711944031</c:v>
                </c:pt>
                <c:pt idx="2">
                  <c:v>4.3552249995412122</c:v>
                </c:pt>
                <c:pt idx="3">
                  <c:v>2.817899500057131</c:v>
                </c:pt>
                <c:pt idx="4">
                  <c:v>1.6086125255296939</c:v>
                </c:pt>
                <c:pt idx="5">
                  <c:v>0.79540032319048681</c:v>
                </c:pt>
                <c:pt idx="6">
                  <c:v>5.7622094629367876E-2</c:v>
                </c:pt>
                <c:pt idx="7">
                  <c:v>5.6371550197681648E-2</c:v>
                </c:pt>
                <c:pt idx="8">
                  <c:v>0.3474477873675319</c:v>
                </c:pt>
                <c:pt idx="9">
                  <c:v>0.7970917678631142</c:v>
                </c:pt>
                <c:pt idx="10">
                  <c:v>1.3224740942685889</c:v>
                </c:pt>
                <c:pt idx="11">
                  <c:v>1.8888411811374644</c:v>
                </c:pt>
                <c:pt idx="12">
                  <c:v>2.3608331947071202</c:v>
                </c:pt>
                <c:pt idx="13">
                  <c:v>2.6996583704452233</c:v>
                </c:pt>
                <c:pt idx="14">
                  <c:v>2.9017187423763469</c:v>
                </c:pt>
                <c:pt idx="15">
                  <c:v>3.0106159381432258</c:v>
                </c:pt>
                <c:pt idx="16">
                  <c:v>3.0329370714116628</c:v>
                </c:pt>
                <c:pt idx="17">
                  <c:v>2.9654242702867966</c:v>
                </c:pt>
                <c:pt idx="18">
                  <c:v>2.7763653635507906</c:v>
                </c:pt>
                <c:pt idx="19">
                  <c:v>2.4967227235542984</c:v>
                </c:pt>
                <c:pt idx="20">
                  <c:v>2.1838159243715154</c:v>
                </c:pt>
                <c:pt idx="21">
                  <c:v>1.8659701154403494</c:v>
                </c:pt>
                <c:pt idx="22">
                  <c:v>1.550911357646896</c:v>
                </c:pt>
                <c:pt idx="23">
                  <c:v>1.2228380694710523</c:v>
                </c:pt>
                <c:pt idx="24">
                  <c:v>0.89303041948926321</c:v>
                </c:pt>
                <c:pt idx="25">
                  <c:v>0.60389750283521315</c:v>
                </c:pt>
                <c:pt idx="26">
                  <c:v>0.36229077164602524</c:v>
                </c:pt>
                <c:pt idx="27">
                  <c:v>0.21213888324169081</c:v>
                </c:pt>
                <c:pt idx="28">
                  <c:v>0.10880999707645451</c:v>
                </c:pt>
                <c:pt idx="29">
                  <c:v>5.6007336785668653E-2</c:v>
                </c:pt>
                <c:pt idx="30">
                  <c:v>2.7480460220740886E-2</c:v>
                </c:pt>
                <c:pt idx="31">
                  <c:v>1.3168437119730109E-2</c:v>
                </c:pt>
                <c:pt idx="32">
                  <c:v>5.4311266364924738E-3</c:v>
                </c:pt>
                <c:pt idx="33">
                  <c:v>1.5923312853199614E-3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O2- concentration</a:t>
                </a:r>
                <a:r>
                  <a:rPr lang="en-GB" baseline="0"/>
                  <a:t> in molten salt (mol/L) </a:t>
                </a:r>
                <a:r>
                  <a:rPr lang="en-GB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Calcilated</a:t>
                </a:r>
                <a:r>
                  <a:rPr lang="en-GB" baseline="0"/>
                  <a:t> Error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15wt% CaO in CaCl2,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741552134524274E-2"/>
          <c:y val="0.1031105946453445"/>
          <c:w val="0.83044555296847733"/>
          <c:h val="0.79669162632846713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'15 wt% '!$Q$3:$Q$61</c:f>
              <c:numCache>
                <c:formatCode>General</c:formatCode>
                <c:ptCount val="59"/>
                <c:pt idx="0">
                  <c:v>8.6909564949641211</c:v>
                </c:pt>
                <c:pt idx="1">
                  <c:v>8.66508527370015</c:v>
                </c:pt>
                <c:pt idx="2">
                  <c:v>8.6248967188401799</c:v>
                </c:pt>
                <c:pt idx="3">
                  <c:v>8.5855092776941291</c:v>
                </c:pt>
                <c:pt idx="4">
                  <c:v>8.5469356482944701</c:v>
                </c:pt>
                <c:pt idx="5">
                  <c:v>8.5091482617411938</c:v>
                </c:pt>
                <c:pt idx="6">
                  <c:v>8.4720573546906568</c:v>
                </c:pt>
                <c:pt idx="7">
                  <c:v>8.4356639427940205</c:v>
                </c:pt>
                <c:pt idx="8">
                  <c:v>8.4000576246437877</c:v>
                </c:pt>
                <c:pt idx="9">
                  <c:v>8.3650507902951112</c:v>
                </c:pt>
                <c:pt idx="10">
                  <c:v>8.3306646300590259</c:v>
                </c:pt>
                <c:pt idx="11">
                  <c:v>8.2970418514566315</c:v>
                </c:pt>
                <c:pt idx="12">
                  <c:v>8.2641218016103561</c:v>
                </c:pt>
                <c:pt idx="13">
                  <c:v>8.232033072173456</c:v>
                </c:pt>
                <c:pt idx="14">
                  <c:v>8.200676952393362</c:v>
                </c:pt>
                <c:pt idx="15">
                  <c:v>8.1700435298518173</c:v>
                </c:pt>
                <c:pt idx="16">
                  <c:v>8.1403305449366314</c:v>
                </c:pt>
                <c:pt idx="17">
                  <c:v>8.1115499840582519</c:v>
                </c:pt>
                <c:pt idx="18">
                  <c:v>8.0837228671469656</c:v>
                </c:pt>
                <c:pt idx="19">
                  <c:v>8.0570270779111084</c:v>
                </c:pt>
                <c:pt idx="20">
                  <c:v>8.0314304364346345</c:v>
                </c:pt>
                <c:pt idx="21">
                  <c:v>8.0069187507344743</c:v>
                </c:pt>
                <c:pt idx="22">
                  <c:v>7.9836117936210975</c:v>
                </c:pt>
                <c:pt idx="23">
                  <c:v>7.9615018880851807</c:v>
                </c:pt>
                <c:pt idx="24">
                  <c:v>7.9405667874918215</c:v>
                </c:pt>
                <c:pt idx="25">
                  <c:v>7.9208814585026328</c:v>
                </c:pt>
                <c:pt idx="26">
                  <c:v>7.9024823962329265</c:v>
                </c:pt>
                <c:pt idx="27">
                  <c:v>7.8852349918545137</c:v>
                </c:pt>
                <c:pt idx="28">
                  <c:v>7.8692224594729598</c:v>
                </c:pt>
                <c:pt idx="29">
                  <c:v>7.854453648685527</c:v>
                </c:pt>
                <c:pt idx="30">
                  <c:v>7.8407136054253801</c:v>
                </c:pt>
                <c:pt idx="31">
                  <c:v>7.828043109288517</c:v>
                </c:pt>
                <c:pt idx="32">
                  <c:v>7.8162776272124805</c:v>
                </c:pt>
                <c:pt idx="33">
                  <c:v>7.8055088521741345</c:v>
                </c:pt>
                <c:pt idx="34">
                  <c:v>7.7956587969238784</c:v>
                </c:pt>
                <c:pt idx="35">
                  <c:v>7.7865328518154593</c:v>
                </c:pt>
                <c:pt idx="36">
                  <c:v>7.7782732606442533</c:v>
                </c:pt>
                <c:pt idx="37">
                  <c:v>7.7708307531971279</c:v>
                </c:pt>
                <c:pt idx="38">
                  <c:v>7.7640466727471305</c:v>
                </c:pt>
                <c:pt idx="39">
                  <c:v>7.7577261381216847</c:v>
                </c:pt>
                <c:pt idx="40">
                  <c:v>7.7520046416341657</c:v>
                </c:pt>
                <c:pt idx="41">
                  <c:v>7.7468685970348021</c:v>
                </c:pt>
                <c:pt idx="42">
                  <c:v>7.742116221949912</c:v>
                </c:pt>
                <c:pt idx="43">
                  <c:v>7.7376748445124903</c:v>
                </c:pt>
                <c:pt idx="44">
                  <c:v>7.7336664971760802</c:v>
                </c:pt>
                <c:pt idx="45">
                  <c:v>7.7300917300008001</c:v>
                </c:pt>
                <c:pt idx="46">
                  <c:v>7.7267198307464504</c:v>
                </c:pt>
                <c:pt idx="47">
                  <c:v>7.7236871671848357</c:v>
                </c:pt>
                <c:pt idx="48">
                  <c:v>7.7207849935079054</c:v>
                </c:pt>
                <c:pt idx="49">
                  <c:v>7.7181786937058652</c:v>
                </c:pt>
                <c:pt idx="50">
                  <c:v>7.7157243546329433</c:v>
                </c:pt>
                <c:pt idx="51">
                  <c:v>7.7133928628470594</c:v>
                </c:pt>
                <c:pt idx="52">
                  <c:v>7.7111625797744852</c:v>
                </c:pt>
                <c:pt idx="53">
                  <c:v>7.7091199168164488</c:v>
                </c:pt>
                <c:pt idx="54">
                  <c:v>7.7071929628108284</c:v>
                </c:pt>
                <c:pt idx="55">
                  <c:v>7.7052878280473269</c:v>
                </c:pt>
                <c:pt idx="56">
                  <c:v>7.7032853418608438</c:v>
                </c:pt>
                <c:pt idx="57">
                  <c:v>7.7014738587215152</c:v>
                </c:pt>
                <c:pt idx="58">
                  <c:v>7.6997708193822216</c:v>
                </c:pt>
              </c:numCache>
            </c:numRef>
          </c:xVal>
          <c:yVal>
            <c:numRef>
              <c:f>'15 wt% '!$K$3:$K$61</c:f>
              <c:numCache>
                <c:formatCode>General</c:formatCode>
                <c:ptCount val="59"/>
                <c:pt idx="0">
                  <c:v>9.6236891232206253E-4</c:v>
                </c:pt>
                <c:pt idx="1">
                  <c:v>9.5303680035708463E-4</c:v>
                </c:pt>
                <c:pt idx="2">
                  <c:v>9.4362338196714258E-4</c:v>
                </c:pt>
                <c:pt idx="3">
                  <c:v>9.2451381494894596E-4</c:v>
                </c:pt>
                <c:pt idx="4">
                  <c:v>9.0541178190451993E-4</c:v>
                </c:pt>
                <c:pt idx="5">
                  <c:v>8.8697700047138828E-4</c:v>
                </c:pt>
                <c:pt idx="6">
                  <c:v>8.7069110633070882E-4</c:v>
                </c:pt>
                <c:pt idx="7">
                  <c:v>8.5431468077163449E-4</c:v>
                </c:pt>
                <c:pt idx="8">
                  <c:v>8.3577814944821608E-4</c:v>
                </c:pt>
                <c:pt idx="9">
                  <c:v>8.2183335516803203E-4</c:v>
                </c:pt>
                <c:pt idx="10">
                  <c:v>8.072438424572303E-4</c:v>
                </c:pt>
                <c:pt idx="11">
                  <c:v>7.8923317700375863E-4</c:v>
                </c:pt>
                <c:pt idx="12">
                  <c:v>7.7277763097196412E-4</c:v>
                </c:pt>
                <c:pt idx="13">
                  <c:v>7.5318366243581469E-4</c:v>
                </c:pt>
                <c:pt idx="14">
                  <c:v>7.3604950883955926E-4</c:v>
                </c:pt>
                <c:pt idx="15">
                  <c:v>7.1908500713441801E-4</c:v>
                </c:pt>
                <c:pt idx="16">
                  <c:v>6.9737038995933034E-4</c:v>
                </c:pt>
                <c:pt idx="17">
                  <c:v>6.7548618963376213E-4</c:v>
                </c:pt>
                <c:pt idx="18">
                  <c:v>6.5309303363485119E-4</c:v>
                </c:pt>
                <c:pt idx="19">
                  <c:v>6.2645878657997106E-4</c:v>
                </c:pt>
                <c:pt idx="20">
                  <c:v>6.0067273024003219E-4</c:v>
                </c:pt>
                <c:pt idx="21">
                  <c:v>5.752259776823195E-4</c:v>
                </c:pt>
                <c:pt idx="22">
                  <c:v>5.4689528045692942E-4</c:v>
                </c:pt>
                <c:pt idx="23">
                  <c:v>5.1881899232756993E-4</c:v>
                </c:pt>
                <c:pt idx="24">
                  <c:v>4.912516598715598E-4</c:v>
                </c:pt>
                <c:pt idx="25">
                  <c:v>4.6190312004011213E-4</c:v>
                </c:pt>
                <c:pt idx="26">
                  <c:v>4.3170625201245264E-4</c:v>
                </c:pt>
                <c:pt idx="27">
                  <c:v>4.0473270117534347E-4</c:v>
                </c:pt>
                <c:pt idx="28">
                  <c:v>3.7572339638548976E-4</c:v>
                </c:pt>
                <c:pt idx="29">
                  <c:v>3.4654443970452247E-4</c:v>
                </c:pt>
                <c:pt idx="30">
                  <c:v>3.2245490227573168E-4</c:v>
                </c:pt>
                <c:pt idx="31">
                  <c:v>2.9734738475961571E-4</c:v>
                </c:pt>
                <c:pt idx="32">
                  <c:v>2.7614179199850994E-4</c:v>
                </c:pt>
                <c:pt idx="33">
                  <c:v>2.5273044969035977E-4</c:v>
                </c:pt>
                <c:pt idx="34">
                  <c:v>2.3118575936893483E-4</c:v>
                </c:pt>
                <c:pt idx="35">
                  <c:v>2.1422125766379198E-4</c:v>
                </c:pt>
                <c:pt idx="36">
                  <c:v>1.9386371813635194E-4</c:v>
                </c:pt>
                <c:pt idx="37">
                  <c:v>1.7469401680926265E-4</c:v>
                </c:pt>
                <c:pt idx="38">
                  <c:v>1.5925624464288555E-4</c:v>
                </c:pt>
                <c:pt idx="39">
                  <c:v>1.4839934849916067E-4</c:v>
                </c:pt>
                <c:pt idx="40">
                  <c:v>1.3431851649915738E-4</c:v>
                </c:pt>
                <c:pt idx="41">
                  <c:v>1.2057726324392852E-4</c:v>
                </c:pt>
                <c:pt idx="42">
                  <c:v>1.1158598797737647E-4</c:v>
                </c:pt>
                <c:pt idx="43">
                  <c:v>1.0429123162197543E-4</c:v>
                </c:pt>
                <c:pt idx="44">
                  <c:v>9.4112805561437796E-5</c:v>
                </c:pt>
                <c:pt idx="45">
                  <c:v>8.3933692094533197E-5</c:v>
                </c:pt>
                <c:pt idx="46">
                  <c:v>7.918371410586044E-5</c:v>
                </c:pt>
                <c:pt idx="47">
                  <c:v>7.1210487667272223E-5</c:v>
                </c:pt>
                <c:pt idx="48">
                  <c:v>6.8157028589747125E-5</c:v>
                </c:pt>
                <c:pt idx="49">
                  <c:v>6.120116357275644E-5</c:v>
                </c:pt>
                <c:pt idx="50">
                  <c:v>5.7639023784431688E-5</c:v>
                </c:pt>
                <c:pt idx="51">
                  <c:v>5.4754666672929289E-5</c:v>
                </c:pt>
                <c:pt idx="52">
                  <c:v>5.2379677678591318E-5</c:v>
                </c:pt>
                <c:pt idx="53">
                  <c:v>4.7969278434691835E-5</c:v>
                </c:pt>
                <c:pt idx="54">
                  <c:v>4.525471069557855E-5</c:v>
                </c:pt>
                <c:pt idx="55">
                  <c:v>4.474602998477933E-5</c:v>
                </c:pt>
                <c:pt idx="56">
                  <c:v>4.7036467996107072E-5</c:v>
                </c:pt>
                <c:pt idx="57">
                  <c:v>4.2540830362831313E-5</c:v>
                </c:pt>
                <c:pt idx="58">
                  <c:v>3.9996051996104926E-5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5A-424D-A2D4-C67E2F299FD4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'15 wt% '!$Q$3:$Q$61</c:f>
              <c:numCache>
                <c:formatCode>General</c:formatCode>
                <c:ptCount val="59"/>
                <c:pt idx="0">
                  <c:v>8.6909564949641211</c:v>
                </c:pt>
                <c:pt idx="1">
                  <c:v>8.66508527370015</c:v>
                </c:pt>
                <c:pt idx="2">
                  <c:v>8.6248967188401799</c:v>
                </c:pt>
                <c:pt idx="3">
                  <c:v>8.5855092776941291</c:v>
                </c:pt>
                <c:pt idx="4">
                  <c:v>8.5469356482944701</c:v>
                </c:pt>
                <c:pt idx="5">
                  <c:v>8.5091482617411938</c:v>
                </c:pt>
                <c:pt idx="6">
                  <c:v>8.4720573546906568</c:v>
                </c:pt>
                <c:pt idx="7">
                  <c:v>8.4356639427940205</c:v>
                </c:pt>
                <c:pt idx="8">
                  <c:v>8.4000576246437877</c:v>
                </c:pt>
                <c:pt idx="9">
                  <c:v>8.3650507902951112</c:v>
                </c:pt>
                <c:pt idx="10">
                  <c:v>8.3306646300590259</c:v>
                </c:pt>
                <c:pt idx="11">
                  <c:v>8.2970418514566315</c:v>
                </c:pt>
                <c:pt idx="12">
                  <c:v>8.2641218016103561</c:v>
                </c:pt>
                <c:pt idx="13">
                  <c:v>8.232033072173456</c:v>
                </c:pt>
                <c:pt idx="14">
                  <c:v>8.200676952393362</c:v>
                </c:pt>
                <c:pt idx="15">
                  <c:v>8.1700435298518173</c:v>
                </c:pt>
                <c:pt idx="16">
                  <c:v>8.1403305449366314</c:v>
                </c:pt>
                <c:pt idx="17">
                  <c:v>8.1115499840582519</c:v>
                </c:pt>
                <c:pt idx="18">
                  <c:v>8.0837228671469656</c:v>
                </c:pt>
                <c:pt idx="19">
                  <c:v>8.0570270779111084</c:v>
                </c:pt>
                <c:pt idx="20">
                  <c:v>8.0314304364346345</c:v>
                </c:pt>
                <c:pt idx="21">
                  <c:v>8.0069187507344743</c:v>
                </c:pt>
                <c:pt idx="22">
                  <c:v>7.9836117936210975</c:v>
                </c:pt>
                <c:pt idx="23">
                  <c:v>7.9615018880851807</c:v>
                </c:pt>
                <c:pt idx="24">
                  <c:v>7.9405667874918215</c:v>
                </c:pt>
                <c:pt idx="25">
                  <c:v>7.9208814585026328</c:v>
                </c:pt>
                <c:pt idx="26">
                  <c:v>7.9024823962329265</c:v>
                </c:pt>
                <c:pt idx="27">
                  <c:v>7.8852349918545137</c:v>
                </c:pt>
                <c:pt idx="28">
                  <c:v>7.8692224594729598</c:v>
                </c:pt>
                <c:pt idx="29">
                  <c:v>7.854453648685527</c:v>
                </c:pt>
                <c:pt idx="30">
                  <c:v>7.8407136054253801</c:v>
                </c:pt>
                <c:pt idx="31">
                  <c:v>7.828043109288517</c:v>
                </c:pt>
                <c:pt idx="32">
                  <c:v>7.8162776272124805</c:v>
                </c:pt>
                <c:pt idx="33">
                  <c:v>7.8055088521741345</c:v>
                </c:pt>
                <c:pt idx="34">
                  <c:v>7.7956587969238784</c:v>
                </c:pt>
                <c:pt idx="35">
                  <c:v>7.7865328518154593</c:v>
                </c:pt>
                <c:pt idx="36">
                  <c:v>7.7782732606442533</c:v>
                </c:pt>
                <c:pt idx="37">
                  <c:v>7.7708307531971279</c:v>
                </c:pt>
                <c:pt idx="38">
                  <c:v>7.7640466727471305</c:v>
                </c:pt>
                <c:pt idx="39">
                  <c:v>7.7577261381216847</c:v>
                </c:pt>
                <c:pt idx="40">
                  <c:v>7.7520046416341657</c:v>
                </c:pt>
                <c:pt idx="41">
                  <c:v>7.7468685970348021</c:v>
                </c:pt>
                <c:pt idx="42">
                  <c:v>7.742116221949912</c:v>
                </c:pt>
                <c:pt idx="43">
                  <c:v>7.7376748445124903</c:v>
                </c:pt>
                <c:pt idx="44">
                  <c:v>7.7336664971760802</c:v>
                </c:pt>
                <c:pt idx="45">
                  <c:v>7.7300917300008001</c:v>
                </c:pt>
                <c:pt idx="46">
                  <c:v>7.7267198307464504</c:v>
                </c:pt>
                <c:pt idx="47">
                  <c:v>7.7236871671848357</c:v>
                </c:pt>
                <c:pt idx="48">
                  <c:v>7.7207849935079054</c:v>
                </c:pt>
                <c:pt idx="49">
                  <c:v>7.7181786937058652</c:v>
                </c:pt>
                <c:pt idx="50">
                  <c:v>7.7157243546329433</c:v>
                </c:pt>
                <c:pt idx="51">
                  <c:v>7.7133928628470594</c:v>
                </c:pt>
                <c:pt idx="52">
                  <c:v>7.7111625797744852</c:v>
                </c:pt>
                <c:pt idx="53">
                  <c:v>7.7091199168164488</c:v>
                </c:pt>
                <c:pt idx="54">
                  <c:v>7.7071929628108284</c:v>
                </c:pt>
                <c:pt idx="55">
                  <c:v>7.7052878280473269</c:v>
                </c:pt>
                <c:pt idx="56">
                  <c:v>7.7032853418608438</c:v>
                </c:pt>
                <c:pt idx="57">
                  <c:v>7.7014738587215152</c:v>
                </c:pt>
                <c:pt idx="58">
                  <c:v>7.6997708193822216</c:v>
                </c:pt>
              </c:numCache>
            </c:numRef>
          </c:xVal>
          <c:yVal>
            <c:numRef>
              <c:f>'15 wt% '!$R$3:$R$61</c:f>
              <c:numCache>
                <c:formatCode>General</c:formatCode>
                <c:ptCount val="59"/>
                <c:pt idx="0">
                  <c:v>1.0045900343740237E-3</c:v>
                </c:pt>
                <c:pt idx="1">
                  <c:v>9.9188704032310477E-4</c:v>
                </c:pt>
                <c:pt idx="2">
                  <c:v>9.775349665911261E-4</c:v>
                </c:pt>
                <c:pt idx="3">
                  <c:v>9.5336492809810157E-4</c:v>
                </c:pt>
                <c:pt idx="4">
                  <c:v>9.2947193265829138E-4</c:v>
                </c:pt>
                <c:pt idx="5">
                  <c:v>9.0652159374302315E-4</c:v>
                </c:pt>
                <c:pt idx="6">
                  <c:v>8.8599791494836135E-4</c:v>
                </c:pt>
                <c:pt idx="7">
                  <c:v>8.6559919491414027E-4</c:v>
                </c:pt>
                <c:pt idx="8">
                  <c:v>8.4324346150305683E-4</c:v>
                </c:pt>
                <c:pt idx="9">
                  <c:v>8.2571856691107898E-4</c:v>
                </c:pt>
                <c:pt idx="10">
                  <c:v>8.0772606293530523E-4</c:v>
                </c:pt>
                <c:pt idx="11">
                  <c:v>7.8651737010107428E-4</c:v>
                </c:pt>
                <c:pt idx="12">
                  <c:v>7.6706286121871797E-4</c:v>
                </c:pt>
                <c:pt idx="13">
                  <c:v>7.4471088512715374E-4</c:v>
                </c:pt>
                <c:pt idx="14">
                  <c:v>7.24997377520384E-4</c:v>
                </c:pt>
                <c:pt idx="15">
                  <c:v>7.0564181528679577E-4</c:v>
                </c:pt>
                <c:pt idx="16">
                  <c:v>6.8184435269943923E-4</c:v>
                </c:pt>
                <c:pt idx="17">
                  <c:v>6.5811232944408733E-4</c:v>
                </c:pt>
                <c:pt idx="18">
                  <c:v>6.3411229184803591E-4</c:v>
                </c:pt>
                <c:pt idx="19">
                  <c:v>6.0624341228229046E-4</c:v>
                </c:pt>
                <c:pt idx="20">
                  <c:v>5.7944273532747621E-4</c:v>
                </c:pt>
                <c:pt idx="21">
                  <c:v>5.5320184100613563E-4</c:v>
                </c:pt>
                <c:pt idx="22">
                  <c:v>5.2442488403797542E-4</c:v>
                </c:pt>
                <c:pt idx="23">
                  <c:v>4.9612438381968493E-4</c:v>
                </c:pt>
                <c:pt idx="24">
                  <c:v>4.6852766320698287E-4</c:v>
                </c:pt>
                <c:pt idx="25">
                  <c:v>4.3944458152190018E-4</c:v>
                </c:pt>
                <c:pt idx="26">
                  <c:v>4.0976190435966682E-4</c:v>
                </c:pt>
                <c:pt idx="27">
                  <c:v>3.8332102449761319E-4</c:v>
                </c:pt>
                <c:pt idx="28">
                  <c:v>3.5512378966081129E-4</c:v>
                </c:pt>
                <c:pt idx="29">
                  <c:v>3.2692988400733934E-4</c:v>
                </c:pt>
                <c:pt idx="30">
                  <c:v>3.0367167082240212E-4</c:v>
                </c:pt>
                <c:pt idx="31">
                  <c:v>2.7957416471876629E-4</c:v>
                </c:pt>
                <c:pt idx="32">
                  <c:v>2.5924585410304357E-4</c:v>
                </c:pt>
                <c:pt idx="33">
                  <c:v>2.3694006046637916E-4</c:v>
                </c:pt>
                <c:pt idx="34">
                  <c:v>2.1646795062633644E-4</c:v>
                </c:pt>
                <c:pt idx="35">
                  <c:v>2.0034863558982574E-4</c:v>
                </c:pt>
                <c:pt idx="36">
                  <c:v>1.8111709280691082E-4</c:v>
                </c:pt>
                <c:pt idx="37">
                  <c:v>1.6305164523882639E-4</c:v>
                </c:pt>
                <c:pt idx="38">
                  <c:v>1.4851294570705252E-4</c:v>
                </c:pt>
                <c:pt idx="39">
                  <c:v>1.3827578819513561E-4</c:v>
                </c:pt>
                <c:pt idx="40">
                  <c:v>1.250632224734506E-4</c:v>
                </c:pt>
                <c:pt idx="41">
                  <c:v>1.1219443507681757E-4</c:v>
                </c:pt>
                <c:pt idx="42">
                  <c:v>1.0376456117280059E-4</c:v>
                </c:pt>
                <c:pt idx="43">
                  <c:v>9.6925483518348486E-5</c:v>
                </c:pt>
                <c:pt idx="44">
                  <c:v>8.7420616383271273E-5</c:v>
                </c:pt>
                <c:pt idx="45">
                  <c:v>7.7929282767465793E-5</c:v>
                </c:pt>
                <c:pt idx="46">
                  <c:v>7.3487037138841193E-5</c:v>
                </c:pt>
                <c:pt idx="47">
                  <c:v>6.6061486125071394E-5</c:v>
                </c:pt>
                <c:pt idx="48">
                  <c:v>6.3205054649854224E-5</c:v>
                </c:pt>
                <c:pt idx="49">
                  <c:v>5.6735411960606238E-5</c:v>
                </c:pt>
                <c:pt idx="50">
                  <c:v>5.3416204382539232E-5</c:v>
                </c:pt>
                <c:pt idx="51">
                  <c:v>5.0727831238454456E-5</c:v>
                </c:pt>
                <c:pt idx="52">
                  <c:v>4.8513475174140251E-5</c:v>
                </c:pt>
                <c:pt idx="53">
                  <c:v>4.4416843422647163E-5</c:v>
                </c:pt>
                <c:pt idx="54">
                  <c:v>4.1892832909358967E-5</c:v>
                </c:pt>
                <c:pt idx="55">
                  <c:v>4.1411701968491168E-5</c:v>
                </c:pt>
                <c:pt idx="56">
                  <c:v>4.3520150859490634E-5</c:v>
                </c:pt>
                <c:pt idx="57">
                  <c:v>3.9351338818106888E-5</c:v>
                </c:pt>
                <c:pt idx="58">
                  <c:v>3.6989173493272491E-5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5A-424D-A2D4-C67E2F299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'15 wt% '!$Q$3:$Q$61</c:f>
              <c:numCache>
                <c:formatCode>General</c:formatCode>
                <c:ptCount val="59"/>
                <c:pt idx="0">
                  <c:v>8.6909564949641211</c:v>
                </c:pt>
                <c:pt idx="1">
                  <c:v>8.66508527370015</c:v>
                </c:pt>
                <c:pt idx="2">
                  <c:v>8.6248967188401799</c:v>
                </c:pt>
                <c:pt idx="3">
                  <c:v>8.5855092776941291</c:v>
                </c:pt>
                <c:pt idx="4">
                  <c:v>8.5469356482944701</c:v>
                </c:pt>
                <c:pt idx="5">
                  <c:v>8.5091482617411938</c:v>
                </c:pt>
                <c:pt idx="6">
                  <c:v>8.4720573546906568</c:v>
                </c:pt>
                <c:pt idx="7">
                  <c:v>8.4356639427940205</c:v>
                </c:pt>
                <c:pt idx="8">
                  <c:v>8.4000576246437877</c:v>
                </c:pt>
                <c:pt idx="9">
                  <c:v>8.3650507902951112</c:v>
                </c:pt>
                <c:pt idx="10">
                  <c:v>8.3306646300590259</c:v>
                </c:pt>
                <c:pt idx="11">
                  <c:v>8.2970418514566315</c:v>
                </c:pt>
                <c:pt idx="12">
                  <c:v>8.2641218016103561</c:v>
                </c:pt>
                <c:pt idx="13">
                  <c:v>8.232033072173456</c:v>
                </c:pt>
                <c:pt idx="14">
                  <c:v>8.200676952393362</c:v>
                </c:pt>
                <c:pt idx="15">
                  <c:v>8.1700435298518173</c:v>
                </c:pt>
                <c:pt idx="16">
                  <c:v>8.1403305449366314</c:v>
                </c:pt>
                <c:pt idx="17">
                  <c:v>8.1115499840582519</c:v>
                </c:pt>
                <c:pt idx="18">
                  <c:v>8.0837228671469656</c:v>
                </c:pt>
                <c:pt idx="19">
                  <c:v>8.0570270779111084</c:v>
                </c:pt>
                <c:pt idx="20">
                  <c:v>8.0314304364346345</c:v>
                </c:pt>
                <c:pt idx="21">
                  <c:v>8.0069187507344743</c:v>
                </c:pt>
                <c:pt idx="22">
                  <c:v>7.9836117936210975</c:v>
                </c:pt>
                <c:pt idx="23">
                  <c:v>7.9615018880851807</c:v>
                </c:pt>
                <c:pt idx="24">
                  <c:v>7.9405667874918215</c:v>
                </c:pt>
                <c:pt idx="25">
                  <c:v>7.9208814585026328</c:v>
                </c:pt>
                <c:pt idx="26">
                  <c:v>7.9024823962329265</c:v>
                </c:pt>
                <c:pt idx="27">
                  <c:v>7.8852349918545137</c:v>
                </c:pt>
                <c:pt idx="28">
                  <c:v>7.8692224594729598</c:v>
                </c:pt>
                <c:pt idx="29">
                  <c:v>7.854453648685527</c:v>
                </c:pt>
                <c:pt idx="30">
                  <c:v>7.8407136054253801</c:v>
                </c:pt>
                <c:pt idx="31">
                  <c:v>7.828043109288517</c:v>
                </c:pt>
                <c:pt idx="32">
                  <c:v>7.8162776272124805</c:v>
                </c:pt>
                <c:pt idx="33">
                  <c:v>7.8055088521741345</c:v>
                </c:pt>
                <c:pt idx="34">
                  <c:v>7.7956587969238784</c:v>
                </c:pt>
                <c:pt idx="35">
                  <c:v>7.7865328518154593</c:v>
                </c:pt>
                <c:pt idx="36">
                  <c:v>7.7782732606442533</c:v>
                </c:pt>
                <c:pt idx="37">
                  <c:v>7.7708307531971279</c:v>
                </c:pt>
                <c:pt idx="38">
                  <c:v>7.7640466727471305</c:v>
                </c:pt>
                <c:pt idx="39">
                  <c:v>7.7577261381216847</c:v>
                </c:pt>
                <c:pt idx="40">
                  <c:v>7.7520046416341657</c:v>
                </c:pt>
                <c:pt idx="41">
                  <c:v>7.7468685970348021</c:v>
                </c:pt>
                <c:pt idx="42">
                  <c:v>7.742116221949912</c:v>
                </c:pt>
                <c:pt idx="43">
                  <c:v>7.7376748445124903</c:v>
                </c:pt>
                <c:pt idx="44">
                  <c:v>7.7336664971760802</c:v>
                </c:pt>
                <c:pt idx="45">
                  <c:v>7.7300917300008001</c:v>
                </c:pt>
                <c:pt idx="46">
                  <c:v>7.7267198307464504</c:v>
                </c:pt>
                <c:pt idx="47">
                  <c:v>7.7236871671848357</c:v>
                </c:pt>
                <c:pt idx="48">
                  <c:v>7.7207849935079054</c:v>
                </c:pt>
                <c:pt idx="49">
                  <c:v>7.7181786937058652</c:v>
                </c:pt>
                <c:pt idx="50">
                  <c:v>7.7157243546329433</c:v>
                </c:pt>
                <c:pt idx="51">
                  <c:v>7.7133928628470594</c:v>
                </c:pt>
                <c:pt idx="52">
                  <c:v>7.7111625797744852</c:v>
                </c:pt>
                <c:pt idx="53">
                  <c:v>7.7091199168164488</c:v>
                </c:pt>
                <c:pt idx="54">
                  <c:v>7.7071929628108284</c:v>
                </c:pt>
                <c:pt idx="55">
                  <c:v>7.7052878280473269</c:v>
                </c:pt>
                <c:pt idx="56">
                  <c:v>7.7032853418608438</c:v>
                </c:pt>
                <c:pt idx="57">
                  <c:v>7.7014738587215152</c:v>
                </c:pt>
                <c:pt idx="58">
                  <c:v>7.6997708193822216</c:v>
                </c:pt>
              </c:numCache>
            </c:numRef>
          </c:xVal>
          <c:yVal>
            <c:numRef>
              <c:f>'15 wt% '!$S$3:$S$60</c:f>
              <c:numCache>
                <c:formatCode>General</c:formatCode>
                <c:ptCount val="58"/>
                <c:pt idx="0">
                  <c:v>17.826231473265999</c:v>
                </c:pt>
                <c:pt idx="1">
                  <c:v>15.093411454173484</c:v>
                </c:pt>
                <c:pt idx="2">
                  <c:v>11.499955717095956</c:v>
                </c:pt>
                <c:pt idx="3">
                  <c:v>8.3238672994537986</c:v>
                </c:pt>
                <c:pt idx="4">
                  <c:v>5.7889085429420915</c:v>
                </c:pt>
                <c:pt idx="5">
                  <c:v>3.8199112615363475</c:v>
                </c:pt>
                <c:pt idx="6">
                  <c:v>2.3429839005744157</c:v>
                </c:pt>
                <c:pt idx="7">
                  <c:v>1.2734025943241283</c:v>
                </c:pt>
                <c:pt idx="8">
                  <c:v>0.55730884076150555</c:v>
                </c:pt>
                <c:pt idx="9">
                  <c:v>0.15094870288309886</c:v>
                </c:pt>
                <c:pt idx="10">
                  <c:v>2.3253658947480875E-3</c:v>
                </c:pt>
                <c:pt idx="11">
                  <c:v>7.3756071326679537E-2</c:v>
                </c:pt>
                <c:pt idx="12">
                  <c:v>0.32658593332617053</c:v>
                </c:pt>
                <c:pt idx="13">
                  <c:v>0.71787955322159769</c:v>
                </c:pt>
                <c:pt idx="14">
                  <c:v>1.2214960669629471</c:v>
                </c:pt>
                <c:pt idx="15">
                  <c:v>1.8071940705197691</c:v>
                </c:pt>
                <c:pt idx="16">
                  <c:v>2.4105783299552699</c:v>
                </c:pt>
                <c:pt idx="17">
                  <c:v>3.0185101789036706</c:v>
                </c:pt>
                <c:pt idx="18">
                  <c:v>3.602685587777557</c:v>
                </c:pt>
                <c:pt idx="19">
                  <c:v>4.0866135799532541</c:v>
                </c:pt>
                <c:pt idx="20">
                  <c:v>4.5071268398715292</c:v>
                </c:pt>
                <c:pt idx="21">
                  <c:v>4.8506259633122752</c:v>
                </c:pt>
                <c:pt idx="22">
                  <c:v>5.0491871522494076</c:v>
                </c:pt>
                <c:pt idx="23">
                  <c:v>5.1504525532616627</c:v>
                </c:pt>
                <c:pt idx="24">
                  <c:v>5.1638002441170316</c:v>
                </c:pt>
                <c:pt idx="25">
                  <c:v>5.0438595237400978</c:v>
                </c:pt>
                <c:pt idx="26">
                  <c:v>4.8155439390632671</c:v>
                </c:pt>
                <c:pt idx="27">
                  <c:v>4.5845989815165868</c:v>
                </c:pt>
                <c:pt idx="28">
                  <c:v>4.2434379721141848</c:v>
                </c:pt>
                <c:pt idx="29">
                  <c:v>3.8473079519789954</c:v>
                </c:pt>
                <c:pt idx="30">
                  <c:v>3.5280978382934909</c:v>
                </c:pt>
                <c:pt idx="31">
                  <c:v>3.1588735062045168</c:v>
                </c:pt>
                <c:pt idx="32">
                  <c:v>2.8547271736745672</c:v>
                </c:pt>
                <c:pt idx="33">
                  <c:v>2.4933639184480301</c:v>
                </c:pt>
                <c:pt idx="34">
                  <c:v>2.1661389418370565</c:v>
                </c:pt>
                <c:pt idx="35">
                  <c:v>1.9244964320709532</c:v>
                </c:pt>
                <c:pt idx="36">
                  <c:v>1.6247645728914988</c:v>
                </c:pt>
                <c:pt idx="37">
                  <c:v>1.3554481578410229</c:v>
                </c:pt>
                <c:pt idx="38">
                  <c:v>1.1541847202467101</c:v>
                </c:pt>
                <c:pt idx="39">
                  <c:v>1.0248647322923192</c:v>
                </c:pt>
                <c:pt idx="40">
                  <c:v>0.85660467502283655</c:v>
                </c:pt>
                <c:pt idx="41">
                  <c:v>0.70271808079308806</c:v>
                </c:pt>
                <c:pt idx="42">
                  <c:v>0.61174717259338141</c:v>
                </c:pt>
                <c:pt idx="43">
                  <c:v>0.54254245126083966</c:v>
                </c:pt>
                <c:pt idx="44">
                  <c:v>0.44785395996369121</c:v>
                </c:pt>
                <c:pt idx="45">
                  <c:v>0.36052931366974039</c:v>
                </c:pt>
                <c:pt idx="46">
                  <c:v>0.32452128466567609</c:v>
                </c:pt>
                <c:pt idx="47">
                  <c:v>0.26512216881586526</c:v>
                </c:pt>
                <c:pt idx="48">
                  <c:v>0.24522045901378414</c:v>
                </c:pt>
                <c:pt idx="49">
                  <c:v>0.19942937461422133</c:v>
                </c:pt>
                <c:pt idx="50">
                  <c:v>0.17832203700999361</c:v>
                </c:pt>
                <c:pt idx="51">
                  <c:v>0.16215403616342117</c:v>
                </c:pt>
                <c:pt idx="52">
                  <c:v>0.14947521805423705</c:v>
                </c:pt>
                <c:pt idx="53">
                  <c:v>0.12619794514800831</c:v>
                </c:pt>
                <c:pt idx="54">
                  <c:v>0.11302222249476683</c:v>
                </c:pt>
                <c:pt idx="55">
                  <c:v>0.11117743320204149</c:v>
                </c:pt>
                <c:pt idx="56">
                  <c:v>0.12364486205262429</c:v>
                </c:pt>
                <c:pt idx="57">
                  <c:v>0.10172856313868596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5A-424D-A2D4-C67E2F299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O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2-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380184602740516"/>
          <c:y val="0.11916397042952535"/>
          <c:w val="0.14110448911945697"/>
          <c:h val="0.15503904092746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baseline="0">
                <a:solidFill>
                  <a:srgbClr val="0E2841"/>
                </a:solidFill>
              </a:rPr>
              <a:t>Calculated Error Between Actual and Theoretical Rate of CO2 absorption  vs O2- Concentration for 20wt% CaO.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'20 wt% '!$B$3:$B$70</c:f>
              <c:numCache>
                <c:formatCode>General</c:formatCode>
                <c:ptCount val="68"/>
                <c:pt idx="0">
                  <c:v>0.12580440000000001</c:v>
                </c:pt>
                <c:pt idx="1">
                  <c:v>0.2274545</c:v>
                </c:pt>
                <c:pt idx="2">
                  <c:v>0.52437040000000001</c:v>
                </c:pt>
                <c:pt idx="3">
                  <c:v>0.77922219999999998</c:v>
                </c:pt>
                <c:pt idx="4">
                  <c:v>1.0556270000000001</c:v>
                </c:pt>
                <c:pt idx="5">
                  <c:v>1.2826740000000001</c:v>
                </c:pt>
                <c:pt idx="6">
                  <c:v>1.527161</c:v>
                </c:pt>
                <c:pt idx="7">
                  <c:v>1.794681</c:v>
                </c:pt>
                <c:pt idx="8">
                  <c:v>2.00692</c:v>
                </c:pt>
                <c:pt idx="9">
                  <c:v>2.2048459999999999</c:v>
                </c:pt>
                <c:pt idx="10">
                  <c:v>2.4188010000000002</c:v>
                </c:pt>
                <c:pt idx="11">
                  <c:v>2.3933979999999999</c:v>
                </c:pt>
                <c:pt idx="12">
                  <c:v>2.636015</c:v>
                </c:pt>
                <c:pt idx="13">
                  <c:v>2.7800850000000001</c:v>
                </c:pt>
                <c:pt idx="14">
                  <c:v>2.9669210000000001</c:v>
                </c:pt>
                <c:pt idx="15">
                  <c:v>3.0084770000000001</c:v>
                </c:pt>
                <c:pt idx="16">
                  <c:v>3.08935</c:v>
                </c:pt>
                <c:pt idx="17">
                  <c:v>3.197765</c:v>
                </c:pt>
                <c:pt idx="18">
                  <c:v>3.4100039999999998</c:v>
                </c:pt>
                <c:pt idx="19">
                  <c:v>3.6321150000000002</c:v>
                </c:pt>
                <c:pt idx="20">
                  <c:v>3.8163849999999999</c:v>
                </c:pt>
                <c:pt idx="21">
                  <c:v>4.0323260000000003</c:v>
                </c:pt>
                <c:pt idx="22">
                  <c:v>4.2663650000000004</c:v>
                </c:pt>
                <c:pt idx="23">
                  <c:v>4.4884760000000004</c:v>
                </c:pt>
                <c:pt idx="24">
                  <c:v>4.7484289999999998</c:v>
                </c:pt>
                <c:pt idx="25">
                  <c:v>4.9828789999999996</c:v>
                </c:pt>
                <c:pt idx="26">
                  <c:v>5.1531640000000003</c:v>
                </c:pt>
                <c:pt idx="27">
                  <c:v>5.3547089999999997</c:v>
                </c:pt>
                <c:pt idx="28">
                  <c:v>5.5340439999999997</c:v>
                </c:pt>
                <c:pt idx="29">
                  <c:v>5.7331209999999997</c:v>
                </c:pt>
                <c:pt idx="30">
                  <c:v>5.9091639999999996</c:v>
                </c:pt>
                <c:pt idx="31">
                  <c:v>6.0827400000000003</c:v>
                </c:pt>
                <c:pt idx="32">
                  <c:v>6.3287069999999996</c:v>
                </c:pt>
                <c:pt idx="33">
                  <c:v>6.6182740000000004</c:v>
                </c:pt>
                <c:pt idx="34">
                  <c:v>6.971184</c:v>
                </c:pt>
                <c:pt idx="35">
                  <c:v>7.3413690000000003</c:v>
                </c:pt>
                <c:pt idx="36">
                  <c:v>7.7140219999999999</c:v>
                </c:pt>
                <c:pt idx="37">
                  <c:v>8.0496569999999998</c:v>
                </c:pt>
                <c:pt idx="38">
                  <c:v>8.4091470000000008</c:v>
                </c:pt>
                <c:pt idx="39">
                  <c:v>8.8351070000000007</c:v>
                </c:pt>
                <c:pt idx="40">
                  <c:v>9.2695399999999992</c:v>
                </c:pt>
                <c:pt idx="41">
                  <c:v>9.7442820000000001</c:v>
                </c:pt>
                <c:pt idx="42">
                  <c:v>10.131410000000001</c:v>
                </c:pt>
                <c:pt idx="43">
                  <c:v>10.43529</c:v>
                </c:pt>
                <c:pt idx="44">
                  <c:v>10.64836</c:v>
                </c:pt>
                <c:pt idx="45">
                  <c:v>10.91859</c:v>
                </c:pt>
                <c:pt idx="46">
                  <c:v>11.19129</c:v>
                </c:pt>
                <c:pt idx="47">
                  <c:v>11.35829</c:v>
                </c:pt>
                <c:pt idx="48">
                  <c:v>11.56066</c:v>
                </c:pt>
                <c:pt idx="49">
                  <c:v>11.795109999999999</c:v>
                </c:pt>
                <c:pt idx="50">
                  <c:v>11.91831</c:v>
                </c:pt>
                <c:pt idx="51">
                  <c:v>12.13829</c:v>
                </c:pt>
                <c:pt idx="52">
                  <c:v>12.273059999999999</c:v>
                </c:pt>
                <c:pt idx="53">
                  <c:v>12.413729999999999</c:v>
                </c:pt>
                <c:pt idx="54">
                  <c:v>12.54584</c:v>
                </c:pt>
                <c:pt idx="55">
                  <c:v>12.61692</c:v>
                </c:pt>
                <c:pt idx="56">
                  <c:v>12.727499999999999</c:v>
                </c:pt>
                <c:pt idx="57">
                  <c:v>12.77075</c:v>
                </c:pt>
                <c:pt idx="58">
                  <c:v>12.82361</c:v>
                </c:pt>
                <c:pt idx="59">
                  <c:v>12.99263</c:v>
                </c:pt>
                <c:pt idx="60">
                  <c:v>12.931520000000001</c:v>
                </c:pt>
                <c:pt idx="61">
                  <c:v>13.04203</c:v>
                </c:pt>
                <c:pt idx="62">
                  <c:v>13.04222</c:v>
                </c:pt>
                <c:pt idx="63">
                  <c:v>13.130240000000001</c:v>
                </c:pt>
                <c:pt idx="64">
                  <c:v>13.16479</c:v>
                </c:pt>
                <c:pt idx="65">
                  <c:v>13.15986</c:v>
                </c:pt>
                <c:pt idx="66">
                  <c:v>13.17878</c:v>
                </c:pt>
                <c:pt idx="67">
                  <c:v>13.244590000000001</c:v>
                </c:pt>
              </c:numCache>
            </c:numRef>
          </c:xVal>
          <c:yVal>
            <c:numRef>
              <c:f>'20 wt% '!$S$3:$S$70</c:f>
              <c:numCache>
                <c:formatCode>General</c:formatCode>
                <c:ptCount val="68"/>
                <c:pt idx="0">
                  <c:v>17.431353395793234</c:v>
                </c:pt>
                <c:pt idx="1">
                  <c:v>14.466075896466812</c:v>
                </c:pt>
                <c:pt idx="2">
                  <c:v>11.524431138615274</c:v>
                </c:pt>
                <c:pt idx="3">
                  <c:v>9.0972486587032435</c:v>
                </c:pt>
                <c:pt idx="4">
                  <c:v>7.0315199085090274</c:v>
                </c:pt>
                <c:pt idx="5">
                  <c:v>5.3559794044685836</c:v>
                </c:pt>
                <c:pt idx="6">
                  <c:v>3.9600277290597767</c:v>
                </c:pt>
                <c:pt idx="7">
                  <c:v>2.8201682800353081</c:v>
                </c:pt>
                <c:pt idx="8">
                  <c:v>1.9361062093534527</c:v>
                </c:pt>
                <c:pt idx="9">
                  <c:v>1.2505051485625112</c:v>
                </c:pt>
                <c:pt idx="10">
                  <c:v>0.73401145930107869</c:v>
                </c:pt>
                <c:pt idx="11">
                  <c:v>0.41794202847120748</c:v>
                </c:pt>
                <c:pt idx="12">
                  <c:v>0.12405592956062961</c:v>
                </c:pt>
                <c:pt idx="13">
                  <c:v>1.9486117255631877E-2</c:v>
                </c:pt>
                <c:pt idx="14">
                  <c:v>5.7936558562256173E-3</c:v>
                </c:pt>
                <c:pt idx="15">
                  <c:v>7.8299543164468799E-2</c:v>
                </c:pt>
                <c:pt idx="16">
                  <c:v>0.12054109508944451</c:v>
                </c:pt>
                <c:pt idx="17">
                  <c:v>0.27225034401657167</c:v>
                </c:pt>
                <c:pt idx="18">
                  <c:v>0.50869565150022378</c:v>
                </c:pt>
                <c:pt idx="19">
                  <c:v>0.79496300033856715</c:v>
                </c:pt>
                <c:pt idx="20">
                  <c:v>1.1284182460487762</c:v>
                </c:pt>
                <c:pt idx="21">
                  <c:v>1.4845958291443433</c:v>
                </c:pt>
                <c:pt idx="22">
                  <c:v>1.8502560788400768</c:v>
                </c:pt>
                <c:pt idx="23">
                  <c:v>2.2258242377863393</c:v>
                </c:pt>
                <c:pt idx="24">
                  <c:v>2.576355229538859</c:v>
                </c:pt>
                <c:pt idx="25">
                  <c:v>2.9264041070267806</c:v>
                </c:pt>
                <c:pt idx="26">
                  <c:v>3.3092028338526513</c:v>
                </c:pt>
                <c:pt idx="27">
                  <c:v>3.6561271182221309</c:v>
                </c:pt>
                <c:pt idx="28">
                  <c:v>4.0053373203404412</c:v>
                </c:pt>
                <c:pt idx="29">
                  <c:v>4.3146986224789536</c:v>
                </c:pt>
                <c:pt idx="30">
                  <c:v>4.625410916133478</c:v>
                </c:pt>
                <c:pt idx="31">
                  <c:v>4.9162730424321044</c:v>
                </c:pt>
                <c:pt idx="32">
                  <c:v>5.0815671575002739</c:v>
                </c:pt>
                <c:pt idx="33">
                  <c:v>5.1400313730628637</c:v>
                </c:pt>
                <c:pt idx="34">
                  <c:v>5.0519702918976455</c:v>
                </c:pt>
                <c:pt idx="35">
                  <c:v>4.8799229299251801</c:v>
                </c:pt>
                <c:pt idx="36">
                  <c:v>4.6505688566161778</c:v>
                </c:pt>
                <c:pt idx="37">
                  <c:v>4.431321407061068</c:v>
                </c:pt>
                <c:pt idx="38">
                  <c:v>4.1376876945715582</c:v>
                </c:pt>
                <c:pt idx="39">
                  <c:v>3.7139259982906299</c:v>
                </c:pt>
                <c:pt idx="40">
                  <c:v>3.2591936685581238</c:v>
                </c:pt>
                <c:pt idx="41">
                  <c:v>2.744780282979276</c:v>
                </c:pt>
                <c:pt idx="42">
                  <c:v>2.3499609524051563</c:v>
                </c:pt>
                <c:pt idx="43">
                  <c:v>2.0603808057723816</c:v>
                </c:pt>
                <c:pt idx="44">
                  <c:v>1.8763788482268562</c:v>
                </c:pt>
                <c:pt idx="45">
                  <c:v>1.6293167591077813</c:v>
                </c:pt>
                <c:pt idx="46">
                  <c:v>1.3869159119215817</c:v>
                </c:pt>
                <c:pt idx="47">
                  <c:v>1.254852602998239</c:v>
                </c:pt>
                <c:pt idx="48">
                  <c:v>1.0928230528125153</c:v>
                </c:pt>
                <c:pt idx="49">
                  <c:v>0.90899786279513395</c:v>
                </c:pt>
                <c:pt idx="50">
                  <c:v>0.82402154096333968</c:v>
                </c:pt>
                <c:pt idx="51">
                  <c:v>0.66946072337540241</c:v>
                </c:pt>
                <c:pt idx="52">
                  <c:v>0.58421324133269481</c:v>
                </c:pt>
                <c:pt idx="53">
                  <c:v>0.49928805672979681</c:v>
                </c:pt>
                <c:pt idx="54">
                  <c:v>0.42452693529233482</c:v>
                </c:pt>
                <c:pt idx="55">
                  <c:v>0.38831376119978916</c:v>
                </c:pt>
                <c:pt idx="56">
                  <c:v>0.33205021426952697</c:v>
                </c:pt>
                <c:pt idx="57">
                  <c:v>0.31289404991517372</c:v>
                </c:pt>
                <c:pt idx="58">
                  <c:v>0.2893636490151012</c:v>
                </c:pt>
                <c:pt idx="59">
                  <c:v>0.21378932904782733</c:v>
                </c:pt>
                <c:pt idx="60">
                  <c:v>0.24253116379937034</c:v>
                </c:pt>
                <c:pt idx="61">
                  <c:v>0.1964168382232265</c:v>
                </c:pt>
                <c:pt idx="62">
                  <c:v>0.19780307545723133</c:v>
                </c:pt>
                <c:pt idx="63">
                  <c:v>0.16421797981265973</c:v>
                </c:pt>
                <c:pt idx="64">
                  <c:v>0.15240808134760145</c:v>
                </c:pt>
                <c:pt idx="65">
                  <c:v>0.15521079260086496</c:v>
                </c:pt>
                <c:pt idx="66">
                  <c:v>0.14923404679194313</c:v>
                </c:pt>
                <c:pt idx="67">
                  <c:v>0.12700434392953061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20wt% CaO in CaCl2,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671547041744909E-2"/>
          <c:y val="0.10578534675085326"/>
          <c:w val="0.83376501785322044"/>
          <c:h val="0.79141768234224597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'20 wt% '!$Q$3:$Q$70</c:f>
              <c:numCache>
                <c:formatCode>General</c:formatCode>
                <c:ptCount val="68"/>
                <c:pt idx="0">
                  <c:v>11.574433955237327</c:v>
                </c:pt>
                <c:pt idx="1">
                  <c:v>11.534304959806986</c:v>
                </c:pt>
                <c:pt idx="2">
                  <c:v>11.495023468666295</c:v>
                </c:pt>
                <c:pt idx="3">
                  <c:v>11.456488556576769</c:v>
                </c:pt>
                <c:pt idx="4">
                  <c:v>11.418757438745834</c:v>
                </c:pt>
                <c:pt idx="5">
                  <c:v>11.38169234242258</c:v>
                </c:pt>
                <c:pt idx="6">
                  <c:v>11.345338334392778</c:v>
                </c:pt>
                <c:pt idx="7">
                  <c:v>11.309762183238274</c:v>
                </c:pt>
                <c:pt idx="8">
                  <c:v>11.274809139414069</c:v>
                </c:pt>
                <c:pt idx="9">
                  <c:v>11.240434047634743</c:v>
                </c:pt>
                <c:pt idx="10">
                  <c:v>11.206681242507427</c:v>
                </c:pt>
                <c:pt idx="11">
                  <c:v>11.177063824043808</c:v>
                </c:pt>
                <c:pt idx="12">
                  <c:v>11.137029976015668</c:v>
                </c:pt>
                <c:pt idx="13">
                  <c:v>11.106966885360322</c:v>
                </c:pt>
                <c:pt idx="14">
                  <c:v>11.07562708668876</c:v>
                </c:pt>
                <c:pt idx="15">
                  <c:v>11.045553576478898</c:v>
                </c:pt>
                <c:pt idx="16">
                  <c:v>11.035242160807091</c:v>
                </c:pt>
                <c:pt idx="17">
                  <c:v>11.008535215236943</c:v>
                </c:pt>
                <c:pt idx="18">
                  <c:v>10.977671330659632</c:v>
                </c:pt>
                <c:pt idx="19">
                  <c:v>10.947454052228073</c:v>
                </c:pt>
                <c:pt idx="20">
                  <c:v>10.917776314058544</c:v>
                </c:pt>
                <c:pt idx="21">
                  <c:v>10.888726148237868</c:v>
                </c:pt>
                <c:pt idx="22">
                  <c:v>10.860356717832795</c:v>
                </c:pt>
                <c:pt idx="23">
                  <c:v>10.832635309945221</c:v>
                </c:pt>
                <c:pt idx="24">
                  <c:v>10.805669280396318</c:v>
                </c:pt>
                <c:pt idx="25">
                  <c:v>10.779387871135974</c:v>
                </c:pt>
                <c:pt idx="26">
                  <c:v>10.753606784118269</c:v>
                </c:pt>
                <c:pt idx="27">
                  <c:v>10.728411525037432</c:v>
                </c:pt>
                <c:pt idx="28">
                  <c:v>10.703739792911199</c:v>
                </c:pt>
                <c:pt idx="29">
                  <c:v>10.679647064443904</c:v>
                </c:pt>
                <c:pt idx="30">
                  <c:v>10.656069081652998</c:v>
                </c:pt>
                <c:pt idx="31">
                  <c:v>10.632996651049496</c:v>
                </c:pt>
                <c:pt idx="32">
                  <c:v>10.610637540946406</c:v>
                </c:pt>
                <c:pt idx="33">
                  <c:v>10.589120101417016</c:v>
                </c:pt>
                <c:pt idx="34">
                  <c:v>10.568628441522687</c:v>
                </c:pt>
                <c:pt idx="35">
                  <c:v>10.549215082971292</c:v>
                </c:pt>
                <c:pt idx="36">
                  <c:v>10.530888200950022</c:v>
                </c:pt>
                <c:pt idx="37">
                  <c:v>10.513541527552045</c:v>
                </c:pt>
                <c:pt idx="38">
                  <c:v>10.497241684613618</c:v>
                </c:pt>
                <c:pt idx="39">
                  <c:v>10.482181546362279</c:v>
                </c:pt>
                <c:pt idx="40">
                  <c:v>10.468387991888376</c:v>
                </c:pt>
                <c:pt idx="41">
                  <c:v>10.45597740359916</c:v>
                </c:pt>
                <c:pt idx="42">
                  <c:v>10.444698055402347</c:v>
                </c:pt>
                <c:pt idx="43">
                  <c:v>10.43430681821871</c:v>
                </c:pt>
                <c:pt idx="44">
                  <c:v>10.424538671931904</c:v>
                </c:pt>
                <c:pt idx="45">
                  <c:v>10.415556913066109</c:v>
                </c:pt>
                <c:pt idx="46">
                  <c:v>10.407369928041776</c:v>
                </c:pt>
                <c:pt idx="47">
                  <c:v>10.399671657041774</c:v>
                </c:pt>
                <c:pt idx="48">
                  <c:v>10.392368722635007</c:v>
                </c:pt>
                <c:pt idx="49">
                  <c:v>10.386117573794726</c:v>
                </c:pt>
                <c:pt idx="50">
                  <c:v>10.380189671989246</c:v>
                </c:pt>
                <c:pt idx="51">
                  <c:v>10.374640447260784</c:v>
                </c:pt>
                <c:pt idx="52">
                  <c:v>10.369608290697142</c:v>
                </c:pt>
                <c:pt idx="53">
                  <c:v>10.364985979298039</c:v>
                </c:pt>
                <c:pt idx="54">
                  <c:v>10.360748731169512</c:v>
                </c:pt>
                <c:pt idx="55">
                  <c:v>10.356719131784688</c:v>
                </c:pt>
                <c:pt idx="56">
                  <c:v>10.353011352167867</c:v>
                </c:pt>
                <c:pt idx="57">
                  <c:v>10.349430193023991</c:v>
                </c:pt>
                <c:pt idx="58">
                  <c:v>10.345835168743811</c:v>
                </c:pt>
                <c:pt idx="59">
                  <c:v>10.343043205876356</c:v>
                </c:pt>
                <c:pt idx="60">
                  <c:v>10.339931160660345</c:v>
                </c:pt>
                <c:pt idx="61">
                  <c:v>10.337139850923979</c:v>
                </c:pt>
                <c:pt idx="62">
                  <c:v>10.334349829038855</c:v>
                </c:pt>
                <c:pt idx="63">
                  <c:v>10.331815694995511</c:v>
                </c:pt>
                <c:pt idx="64">
                  <c:v>10.329382516916702</c:v>
                </c:pt>
                <c:pt idx="65">
                  <c:v>10.32693521070075</c:v>
                </c:pt>
                <c:pt idx="66">
                  <c:v>10.324542903495184</c:v>
                </c:pt>
                <c:pt idx="67">
                  <c:v>10.322342045074098</c:v>
                </c:pt>
              </c:numCache>
            </c:numRef>
          </c:xVal>
          <c:yVal>
            <c:numRef>
              <c:f>'20 wt% '!$K$3:$K$70</c:f>
              <c:numCache>
                <c:formatCode>General</c:formatCode>
                <c:ptCount val="68"/>
                <c:pt idx="0">
                  <c:v>9.492566786644842E-4</c:v>
                </c:pt>
                <c:pt idx="1">
                  <c:v>9.4230189446698354E-4</c:v>
                </c:pt>
                <c:pt idx="2">
                  <c:v>9.2198724638196743E-4</c:v>
                </c:pt>
                <c:pt idx="3">
                  <c:v>9.0455057616379197E-4</c:v>
                </c:pt>
                <c:pt idx="4">
                  <c:v>8.8563927420586615E-4</c:v>
                </c:pt>
                <c:pt idx="5">
                  <c:v>8.7010497677094127E-4</c:v>
                </c:pt>
                <c:pt idx="6">
                  <c:v>8.5337745437701984E-4</c:v>
                </c:pt>
                <c:pt idx="7">
                  <c:v>8.350740403271033E-4</c:v>
                </c:pt>
                <c:pt idx="8">
                  <c:v>8.2055288940552687E-4</c:v>
                </c:pt>
                <c:pt idx="9">
                  <c:v>8.0701101766044781E-4</c:v>
                </c:pt>
                <c:pt idx="10">
                  <c:v>7.9237245997111779E-4</c:v>
                </c:pt>
                <c:pt idx="11">
                  <c:v>7.9411050433082927E-4</c:v>
                </c:pt>
                <c:pt idx="12">
                  <c:v>7.7751092520946061E-4</c:v>
                </c:pt>
                <c:pt idx="13">
                  <c:v>7.6765381971390383E-4</c:v>
                </c:pt>
                <c:pt idx="14">
                  <c:v>7.5487071315203822E-4</c:v>
                </c:pt>
                <c:pt idx="15">
                  <c:v>7.5202749890914604E-4</c:v>
                </c:pt>
                <c:pt idx="16">
                  <c:v>7.4649426025611408E-4</c:v>
                </c:pt>
                <c:pt idx="17">
                  <c:v>7.3907662929685396E-4</c:v>
                </c:pt>
                <c:pt idx="18">
                  <c:v>7.2455547837527829E-4</c:v>
                </c:pt>
                <c:pt idx="19">
                  <c:v>7.0935889644480174E-4</c:v>
                </c:pt>
                <c:pt idx="20">
                  <c:v>6.9675135268366982E-4</c:v>
                </c:pt>
                <c:pt idx="21">
                  <c:v>6.8197691513375571E-4</c:v>
                </c:pt>
                <c:pt idx="22">
                  <c:v>6.6596423301343646E-4</c:v>
                </c:pt>
                <c:pt idx="23">
                  <c:v>6.5076765108295818E-4</c:v>
                </c:pt>
                <c:pt idx="24">
                  <c:v>6.3298196256427906E-4</c:v>
                </c:pt>
                <c:pt idx="25">
                  <c:v>6.1694116029154E-4</c:v>
                </c:pt>
                <c:pt idx="26">
                  <c:v>6.0529045432005963E-4</c:v>
                </c:pt>
                <c:pt idx="27">
                  <c:v>5.9150097471221677E-4</c:v>
                </c:pt>
                <c:pt idx="28">
                  <c:v>5.7923107803667341E-4</c:v>
                </c:pt>
                <c:pt idx="29">
                  <c:v>5.6561045618105346E-4</c:v>
                </c:pt>
                <c:pt idx="30">
                  <c:v>5.5356579440029132E-4</c:v>
                </c:pt>
                <c:pt idx="31">
                  <c:v>5.4168992195289297E-4</c:v>
                </c:pt>
                <c:pt idx="32">
                  <c:v>5.2486113964272572E-4</c:v>
                </c:pt>
                <c:pt idx="33">
                  <c:v>5.050492949350726E-4</c:v>
                </c:pt>
                <c:pt idx="34">
                  <c:v>4.8090359423098953E-4</c:v>
                </c:pt>
                <c:pt idx="35">
                  <c:v>4.5557595768019535E-4</c:v>
                </c:pt>
                <c:pt idx="36">
                  <c:v>4.3007946337717868E-4</c:v>
                </c:pt>
                <c:pt idx="37">
                  <c:v>4.0711569851980905E-4</c:v>
                </c:pt>
                <c:pt idx="38">
                  <c:v>3.8251980170161054E-4</c:v>
                </c:pt>
                <c:pt idx="39">
                  <c:v>3.5337610310448835E-4</c:v>
                </c:pt>
                <c:pt idx="40">
                  <c:v>3.2365269148686333E-4</c:v>
                </c:pt>
                <c:pt idx="41">
                  <c:v>2.9117138394766918E-4</c:v>
                </c:pt>
                <c:pt idx="42">
                  <c:v>2.6468452661245699E-4</c:v>
                </c:pt>
                <c:pt idx="43">
                  <c:v>2.438934027283032E-4</c:v>
                </c:pt>
                <c:pt idx="44">
                  <c:v>2.2931539573213414E-4</c:v>
                </c:pt>
                <c:pt idx="45">
                  <c:v>2.108265665653087E-4</c:v>
                </c:pt>
                <c:pt idx="46">
                  <c:v>1.9216874280853755E-4</c:v>
                </c:pt>
                <c:pt idx="47">
                  <c:v>1.8074279279980531E-4</c:v>
                </c:pt>
                <c:pt idx="48">
                  <c:v>1.6689686763053936E-4</c:v>
                </c:pt>
                <c:pt idx="49">
                  <c:v>1.5085606535780111E-4</c:v>
                </c:pt>
                <c:pt idx="50">
                  <c:v>1.4242686151902403E-4</c:v>
                </c:pt>
                <c:pt idx="51">
                  <c:v>1.2737608018417143E-4</c:v>
                </c:pt>
                <c:pt idx="52">
                  <c:v>1.1815527010826144E-4</c:v>
                </c:pt>
                <c:pt idx="53">
                  <c:v>1.0853078874461844E-4</c:v>
                </c:pt>
                <c:pt idx="54">
                  <c:v>9.9491972842502316E-5</c:v>
                </c:pt>
                <c:pt idx="55">
                  <c:v>9.462876010824405E-5</c:v>
                </c:pt>
                <c:pt idx="56">
                  <c:v>8.7063002312045361E-5</c:v>
                </c:pt>
                <c:pt idx="57">
                  <c:v>8.4103886516369487E-5</c:v>
                </c:pt>
                <c:pt idx="58">
                  <c:v>8.0487265453726563E-5</c:v>
                </c:pt>
                <c:pt idx="59">
                  <c:v>6.8923109343090155E-5</c:v>
                </c:pt>
                <c:pt idx="60">
                  <c:v>7.3104186019938409E-5</c:v>
                </c:pt>
                <c:pt idx="61">
                  <c:v>6.5543217544099914E-5</c:v>
                </c:pt>
                <c:pt idx="62">
                  <c:v>6.553021796025834E-5</c:v>
                </c:pt>
                <c:pt idx="63">
                  <c:v>5.9507989698174005E-5</c:v>
                </c:pt>
                <c:pt idx="64">
                  <c:v>5.7144118004747941E-5</c:v>
                </c:pt>
                <c:pt idx="65">
                  <c:v>5.7481422996024865E-5</c:v>
                </c:pt>
                <c:pt idx="66">
                  <c:v>5.6186938120781138E-5</c:v>
                </c:pt>
                <c:pt idx="67">
                  <c:v>5.1684292790995559E-5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13-544D-BB03-546083F463B9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'20 wt% '!$Q$3:$Q$70</c:f>
              <c:numCache>
                <c:formatCode>General</c:formatCode>
                <c:ptCount val="68"/>
                <c:pt idx="0">
                  <c:v>11.574433955237327</c:v>
                </c:pt>
                <c:pt idx="1">
                  <c:v>11.534304959806986</c:v>
                </c:pt>
                <c:pt idx="2">
                  <c:v>11.495023468666295</c:v>
                </c:pt>
                <c:pt idx="3">
                  <c:v>11.456488556576769</c:v>
                </c:pt>
                <c:pt idx="4">
                  <c:v>11.418757438745834</c:v>
                </c:pt>
                <c:pt idx="5">
                  <c:v>11.38169234242258</c:v>
                </c:pt>
                <c:pt idx="6">
                  <c:v>11.345338334392778</c:v>
                </c:pt>
                <c:pt idx="7">
                  <c:v>11.309762183238274</c:v>
                </c:pt>
                <c:pt idx="8">
                  <c:v>11.274809139414069</c:v>
                </c:pt>
                <c:pt idx="9">
                  <c:v>11.240434047634743</c:v>
                </c:pt>
                <c:pt idx="10">
                  <c:v>11.206681242507427</c:v>
                </c:pt>
                <c:pt idx="11">
                  <c:v>11.177063824043808</c:v>
                </c:pt>
                <c:pt idx="12">
                  <c:v>11.137029976015668</c:v>
                </c:pt>
                <c:pt idx="13">
                  <c:v>11.106966885360322</c:v>
                </c:pt>
                <c:pt idx="14">
                  <c:v>11.07562708668876</c:v>
                </c:pt>
                <c:pt idx="15">
                  <c:v>11.045553576478898</c:v>
                </c:pt>
                <c:pt idx="16">
                  <c:v>11.035242160807091</c:v>
                </c:pt>
                <c:pt idx="17">
                  <c:v>11.008535215236943</c:v>
                </c:pt>
                <c:pt idx="18">
                  <c:v>10.977671330659632</c:v>
                </c:pt>
                <c:pt idx="19">
                  <c:v>10.947454052228073</c:v>
                </c:pt>
                <c:pt idx="20">
                  <c:v>10.917776314058544</c:v>
                </c:pt>
                <c:pt idx="21">
                  <c:v>10.888726148237868</c:v>
                </c:pt>
                <c:pt idx="22">
                  <c:v>10.860356717832795</c:v>
                </c:pt>
                <c:pt idx="23">
                  <c:v>10.832635309945221</c:v>
                </c:pt>
                <c:pt idx="24">
                  <c:v>10.805669280396318</c:v>
                </c:pt>
                <c:pt idx="25">
                  <c:v>10.779387871135974</c:v>
                </c:pt>
                <c:pt idx="26">
                  <c:v>10.753606784118269</c:v>
                </c:pt>
                <c:pt idx="27">
                  <c:v>10.728411525037432</c:v>
                </c:pt>
                <c:pt idx="28">
                  <c:v>10.703739792911199</c:v>
                </c:pt>
                <c:pt idx="29">
                  <c:v>10.679647064443904</c:v>
                </c:pt>
                <c:pt idx="30">
                  <c:v>10.656069081652998</c:v>
                </c:pt>
                <c:pt idx="31">
                  <c:v>10.632996651049496</c:v>
                </c:pt>
                <c:pt idx="32">
                  <c:v>10.610637540946406</c:v>
                </c:pt>
                <c:pt idx="33">
                  <c:v>10.589120101417016</c:v>
                </c:pt>
                <c:pt idx="34">
                  <c:v>10.568628441522687</c:v>
                </c:pt>
                <c:pt idx="35">
                  <c:v>10.549215082971292</c:v>
                </c:pt>
                <c:pt idx="36">
                  <c:v>10.530888200950022</c:v>
                </c:pt>
                <c:pt idx="37">
                  <c:v>10.513541527552045</c:v>
                </c:pt>
                <c:pt idx="38">
                  <c:v>10.497241684613618</c:v>
                </c:pt>
                <c:pt idx="39">
                  <c:v>10.482181546362279</c:v>
                </c:pt>
                <c:pt idx="40">
                  <c:v>10.468387991888376</c:v>
                </c:pt>
                <c:pt idx="41">
                  <c:v>10.45597740359916</c:v>
                </c:pt>
                <c:pt idx="42">
                  <c:v>10.444698055402347</c:v>
                </c:pt>
                <c:pt idx="43">
                  <c:v>10.43430681821871</c:v>
                </c:pt>
                <c:pt idx="44">
                  <c:v>10.424538671931904</c:v>
                </c:pt>
                <c:pt idx="45">
                  <c:v>10.415556913066109</c:v>
                </c:pt>
                <c:pt idx="46">
                  <c:v>10.407369928041776</c:v>
                </c:pt>
                <c:pt idx="47">
                  <c:v>10.399671657041774</c:v>
                </c:pt>
                <c:pt idx="48">
                  <c:v>10.392368722635007</c:v>
                </c:pt>
                <c:pt idx="49">
                  <c:v>10.386117573794726</c:v>
                </c:pt>
                <c:pt idx="50">
                  <c:v>10.380189671989246</c:v>
                </c:pt>
                <c:pt idx="51">
                  <c:v>10.374640447260784</c:v>
                </c:pt>
                <c:pt idx="52">
                  <c:v>10.369608290697142</c:v>
                </c:pt>
                <c:pt idx="53">
                  <c:v>10.364985979298039</c:v>
                </c:pt>
                <c:pt idx="54">
                  <c:v>10.360748731169512</c:v>
                </c:pt>
                <c:pt idx="55">
                  <c:v>10.356719131784688</c:v>
                </c:pt>
                <c:pt idx="56">
                  <c:v>10.353011352167867</c:v>
                </c:pt>
                <c:pt idx="57">
                  <c:v>10.349430193023991</c:v>
                </c:pt>
                <c:pt idx="58">
                  <c:v>10.345835168743811</c:v>
                </c:pt>
                <c:pt idx="59">
                  <c:v>10.343043205876356</c:v>
                </c:pt>
                <c:pt idx="60">
                  <c:v>10.339931160660345</c:v>
                </c:pt>
                <c:pt idx="61">
                  <c:v>10.337139850923979</c:v>
                </c:pt>
                <c:pt idx="62">
                  <c:v>10.334349829038855</c:v>
                </c:pt>
                <c:pt idx="63">
                  <c:v>10.331815694995511</c:v>
                </c:pt>
                <c:pt idx="64">
                  <c:v>10.329382516916702</c:v>
                </c:pt>
                <c:pt idx="65">
                  <c:v>10.32693521070075</c:v>
                </c:pt>
                <c:pt idx="66">
                  <c:v>10.324542903495184</c:v>
                </c:pt>
                <c:pt idx="67">
                  <c:v>10.322342045074098</c:v>
                </c:pt>
              </c:numCache>
            </c:numRef>
          </c:xVal>
          <c:yVal>
            <c:numRef>
              <c:f>'20 wt% '!$R$3:$R$70</c:f>
              <c:numCache>
                <c:formatCode>General</c:formatCode>
                <c:ptCount val="68"/>
                <c:pt idx="0">
                  <c:v>9.9100755098566239E-4</c:v>
                </c:pt>
                <c:pt idx="1">
                  <c:v>9.8033618938152983E-4</c:v>
                </c:pt>
                <c:pt idx="2">
                  <c:v>9.559348989350016E-4</c:v>
                </c:pt>
                <c:pt idx="3">
                  <c:v>9.3471222177324645E-4</c:v>
                </c:pt>
                <c:pt idx="4">
                  <c:v>9.1215628743984299E-4</c:v>
                </c:pt>
                <c:pt idx="5">
                  <c:v>8.9324796578374725E-4</c:v>
                </c:pt>
                <c:pt idx="6">
                  <c:v>8.7327727279091442E-4</c:v>
                </c:pt>
                <c:pt idx="7">
                  <c:v>8.5186739698988906E-4</c:v>
                </c:pt>
                <c:pt idx="8">
                  <c:v>8.3446729276806259E-4</c:v>
                </c:pt>
                <c:pt idx="9">
                  <c:v>8.1819361641280637E-4</c:v>
                </c:pt>
                <c:pt idx="10">
                  <c:v>8.0093990684460979E-4</c:v>
                </c:pt>
                <c:pt idx="11">
                  <c:v>8.0057534793660356E-4</c:v>
                </c:pt>
                <c:pt idx="12">
                  <c:v>7.8103308263865979E-4</c:v>
                </c:pt>
                <c:pt idx="13">
                  <c:v>7.690497465477899E-4</c:v>
                </c:pt>
                <c:pt idx="14">
                  <c:v>7.5410955246885591E-4</c:v>
                </c:pt>
                <c:pt idx="15">
                  <c:v>7.4922929335621629E-4</c:v>
                </c:pt>
                <c:pt idx="16">
                  <c:v>7.4302235739040132E-4</c:v>
                </c:pt>
                <c:pt idx="17">
                  <c:v>7.3385886786098348E-4</c:v>
                </c:pt>
                <c:pt idx="18">
                  <c:v>7.1742318805939642E-4</c:v>
                </c:pt>
                <c:pt idx="19">
                  <c:v>7.0044282668095081E-4</c:v>
                </c:pt>
                <c:pt idx="20">
                  <c:v>6.8612864942108748E-4</c:v>
                </c:pt>
                <c:pt idx="21">
                  <c:v>6.6979251597276159E-4</c:v>
                </c:pt>
                <c:pt idx="22">
                  <c:v>6.5236182117273675E-4</c:v>
                </c:pt>
                <c:pt idx="23">
                  <c:v>6.3584845459726787E-4</c:v>
                </c:pt>
                <c:pt idx="24">
                  <c:v>6.1693093384478927E-4</c:v>
                </c:pt>
                <c:pt idx="25">
                  <c:v>5.9983442446313959E-4</c:v>
                </c:pt>
                <c:pt idx="26">
                  <c:v>5.8709923986402989E-4</c:v>
                </c:pt>
                <c:pt idx="27">
                  <c:v>5.7237997286026839E-4</c:v>
                </c:pt>
                <c:pt idx="28">
                  <c:v>5.5921773918394711E-4</c:v>
                </c:pt>
                <c:pt idx="29">
                  <c:v>5.4483860353744232E-4</c:v>
                </c:pt>
                <c:pt idx="30">
                  <c:v>5.3205902589329921E-4</c:v>
                </c:pt>
                <c:pt idx="31">
                  <c:v>5.1951725174285263E-4</c:v>
                </c:pt>
                <c:pt idx="32">
                  <c:v>5.023188080031187E-4</c:v>
                </c:pt>
                <c:pt idx="33">
                  <c:v>4.8237765764734487E-4</c:v>
                </c:pt>
                <c:pt idx="34">
                  <c:v>4.5842700576232364E-4</c:v>
                </c:pt>
                <c:pt idx="35">
                  <c:v>4.334854100864276E-4</c:v>
                </c:pt>
                <c:pt idx="36">
                  <c:v>4.0851428575997326E-4</c:v>
                </c:pt>
                <c:pt idx="37">
                  <c:v>3.8606499447680595E-4</c:v>
                </c:pt>
                <c:pt idx="38">
                  <c:v>3.6217849472646374E-4</c:v>
                </c:pt>
                <c:pt idx="39">
                  <c:v>3.3410455413122045E-4</c:v>
                </c:pt>
                <c:pt idx="40">
                  <c:v>3.0559945446809541E-4</c:v>
                </c:pt>
                <c:pt idx="41">
                  <c:v>2.7460400550997037E-4</c:v>
                </c:pt>
                <c:pt idx="42">
                  <c:v>2.4935494425544166E-4</c:v>
                </c:pt>
                <c:pt idx="43">
                  <c:v>2.2953937609542982E-4</c:v>
                </c:pt>
                <c:pt idx="44">
                  <c:v>2.1561729787795432E-4</c:v>
                </c:pt>
                <c:pt idx="45">
                  <c:v>1.9806209728880612E-4</c:v>
                </c:pt>
                <c:pt idx="46">
                  <c:v>1.8039200339594298E-4</c:v>
                </c:pt>
                <c:pt idx="47">
                  <c:v>1.6954077243293292E-4</c:v>
                </c:pt>
                <c:pt idx="48">
                  <c:v>1.5644304989340373E-4</c:v>
                </c:pt>
                <c:pt idx="49">
                  <c:v>1.4132192741672257E-4</c:v>
                </c:pt>
                <c:pt idx="50">
                  <c:v>1.3334929829443925E-4</c:v>
                </c:pt>
                <c:pt idx="51">
                  <c:v>1.1919402223170371E-4</c:v>
                </c:pt>
                <c:pt idx="52">
                  <c:v>1.1051188577059599E-4</c:v>
                </c:pt>
                <c:pt idx="53">
                  <c:v>1.0146475692520383E-4</c:v>
                </c:pt>
                <c:pt idx="54">
                  <c:v>9.2976399688187073E-5</c:v>
                </c:pt>
                <c:pt idx="55">
                  <c:v>8.8397277450001397E-5</c:v>
                </c:pt>
                <c:pt idx="56">
                  <c:v>8.130062247148012E-5</c:v>
                </c:pt>
                <c:pt idx="57">
                  <c:v>7.8510193193392496E-5</c:v>
                </c:pt>
                <c:pt idx="58">
                  <c:v>7.5108012261924738E-5</c:v>
                </c:pt>
                <c:pt idx="59">
                  <c:v>6.4299373526157842E-5</c:v>
                </c:pt>
                <c:pt idx="60">
                  <c:v>6.8179440708763725E-5</c:v>
                </c:pt>
                <c:pt idx="61">
                  <c:v>6.1111323612345381E-5</c:v>
                </c:pt>
                <c:pt idx="62">
                  <c:v>6.1082712193457904E-5</c:v>
                </c:pt>
                <c:pt idx="63">
                  <c:v>5.545560793169815E-5</c:v>
                </c:pt>
                <c:pt idx="64">
                  <c:v>5.324017024193654E-5</c:v>
                </c:pt>
                <c:pt idx="65">
                  <c:v>5.3541742899863948E-5</c:v>
                </c:pt>
                <c:pt idx="66">
                  <c:v>5.2323855843739357E-5</c:v>
                </c:pt>
                <c:pt idx="67">
                  <c:v>4.8120525908474613E-5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13-544D-BB03-546083F4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'20 wt% '!$Q$3:$Q$70</c:f>
              <c:numCache>
                <c:formatCode>General</c:formatCode>
                <c:ptCount val="68"/>
                <c:pt idx="0">
                  <c:v>11.574433955237327</c:v>
                </c:pt>
                <c:pt idx="1">
                  <c:v>11.534304959806986</c:v>
                </c:pt>
                <c:pt idx="2">
                  <c:v>11.495023468666295</c:v>
                </c:pt>
                <c:pt idx="3">
                  <c:v>11.456488556576769</c:v>
                </c:pt>
                <c:pt idx="4">
                  <c:v>11.418757438745834</c:v>
                </c:pt>
                <c:pt idx="5">
                  <c:v>11.38169234242258</c:v>
                </c:pt>
                <c:pt idx="6">
                  <c:v>11.345338334392778</c:v>
                </c:pt>
                <c:pt idx="7">
                  <c:v>11.309762183238274</c:v>
                </c:pt>
                <c:pt idx="8">
                  <c:v>11.274809139414069</c:v>
                </c:pt>
                <c:pt idx="9">
                  <c:v>11.240434047634743</c:v>
                </c:pt>
                <c:pt idx="10">
                  <c:v>11.206681242507427</c:v>
                </c:pt>
                <c:pt idx="11">
                  <c:v>11.177063824043808</c:v>
                </c:pt>
                <c:pt idx="12">
                  <c:v>11.137029976015668</c:v>
                </c:pt>
                <c:pt idx="13">
                  <c:v>11.106966885360322</c:v>
                </c:pt>
                <c:pt idx="14">
                  <c:v>11.07562708668876</c:v>
                </c:pt>
                <c:pt idx="15">
                  <c:v>11.045553576478898</c:v>
                </c:pt>
                <c:pt idx="16">
                  <c:v>11.035242160807091</c:v>
                </c:pt>
                <c:pt idx="17">
                  <c:v>11.008535215236943</c:v>
                </c:pt>
                <c:pt idx="18">
                  <c:v>10.977671330659632</c:v>
                </c:pt>
                <c:pt idx="19">
                  <c:v>10.947454052228073</c:v>
                </c:pt>
                <c:pt idx="20">
                  <c:v>10.917776314058544</c:v>
                </c:pt>
                <c:pt idx="21">
                  <c:v>10.888726148237868</c:v>
                </c:pt>
                <c:pt idx="22">
                  <c:v>10.860356717832795</c:v>
                </c:pt>
                <c:pt idx="23">
                  <c:v>10.832635309945221</c:v>
                </c:pt>
                <c:pt idx="24">
                  <c:v>10.805669280396318</c:v>
                </c:pt>
                <c:pt idx="25">
                  <c:v>10.779387871135974</c:v>
                </c:pt>
                <c:pt idx="26">
                  <c:v>10.753606784118269</c:v>
                </c:pt>
                <c:pt idx="27">
                  <c:v>10.728411525037432</c:v>
                </c:pt>
                <c:pt idx="28">
                  <c:v>10.703739792911199</c:v>
                </c:pt>
                <c:pt idx="29">
                  <c:v>10.679647064443904</c:v>
                </c:pt>
                <c:pt idx="30">
                  <c:v>10.656069081652998</c:v>
                </c:pt>
                <c:pt idx="31">
                  <c:v>10.632996651049496</c:v>
                </c:pt>
                <c:pt idx="32">
                  <c:v>10.610637540946406</c:v>
                </c:pt>
                <c:pt idx="33">
                  <c:v>10.589120101417016</c:v>
                </c:pt>
                <c:pt idx="34">
                  <c:v>10.568628441522687</c:v>
                </c:pt>
                <c:pt idx="35">
                  <c:v>10.549215082971292</c:v>
                </c:pt>
                <c:pt idx="36">
                  <c:v>10.530888200950022</c:v>
                </c:pt>
                <c:pt idx="37">
                  <c:v>10.513541527552045</c:v>
                </c:pt>
                <c:pt idx="38">
                  <c:v>10.497241684613618</c:v>
                </c:pt>
                <c:pt idx="39">
                  <c:v>10.482181546362279</c:v>
                </c:pt>
                <c:pt idx="40">
                  <c:v>10.468387991888376</c:v>
                </c:pt>
                <c:pt idx="41">
                  <c:v>10.45597740359916</c:v>
                </c:pt>
                <c:pt idx="42">
                  <c:v>10.444698055402347</c:v>
                </c:pt>
                <c:pt idx="43">
                  <c:v>10.43430681821871</c:v>
                </c:pt>
                <c:pt idx="44">
                  <c:v>10.424538671931904</c:v>
                </c:pt>
                <c:pt idx="45">
                  <c:v>10.415556913066109</c:v>
                </c:pt>
                <c:pt idx="46">
                  <c:v>10.407369928041776</c:v>
                </c:pt>
                <c:pt idx="47">
                  <c:v>10.399671657041774</c:v>
                </c:pt>
                <c:pt idx="48">
                  <c:v>10.392368722635007</c:v>
                </c:pt>
                <c:pt idx="49">
                  <c:v>10.386117573794726</c:v>
                </c:pt>
                <c:pt idx="50">
                  <c:v>10.380189671989246</c:v>
                </c:pt>
                <c:pt idx="51">
                  <c:v>10.374640447260784</c:v>
                </c:pt>
                <c:pt idx="52">
                  <c:v>10.369608290697142</c:v>
                </c:pt>
                <c:pt idx="53">
                  <c:v>10.364985979298039</c:v>
                </c:pt>
                <c:pt idx="54">
                  <c:v>10.360748731169512</c:v>
                </c:pt>
                <c:pt idx="55">
                  <c:v>10.356719131784688</c:v>
                </c:pt>
                <c:pt idx="56">
                  <c:v>10.353011352167867</c:v>
                </c:pt>
                <c:pt idx="57">
                  <c:v>10.349430193023991</c:v>
                </c:pt>
                <c:pt idx="58">
                  <c:v>10.345835168743811</c:v>
                </c:pt>
                <c:pt idx="59">
                  <c:v>10.343043205876356</c:v>
                </c:pt>
                <c:pt idx="60">
                  <c:v>10.339931160660345</c:v>
                </c:pt>
                <c:pt idx="61">
                  <c:v>10.337139850923979</c:v>
                </c:pt>
                <c:pt idx="62">
                  <c:v>10.334349829038855</c:v>
                </c:pt>
                <c:pt idx="63">
                  <c:v>10.331815694995511</c:v>
                </c:pt>
                <c:pt idx="64">
                  <c:v>10.329382516916702</c:v>
                </c:pt>
                <c:pt idx="65">
                  <c:v>10.32693521070075</c:v>
                </c:pt>
                <c:pt idx="66">
                  <c:v>10.324542903495184</c:v>
                </c:pt>
                <c:pt idx="67">
                  <c:v>10.322342045074098</c:v>
                </c:pt>
              </c:numCache>
            </c:numRef>
          </c:xVal>
          <c:yVal>
            <c:numRef>
              <c:f>'20 wt% '!$S$3:$S$70</c:f>
              <c:numCache>
                <c:formatCode>General</c:formatCode>
                <c:ptCount val="68"/>
                <c:pt idx="0">
                  <c:v>17.431353395793234</c:v>
                </c:pt>
                <c:pt idx="1">
                  <c:v>14.466075896466812</c:v>
                </c:pt>
                <c:pt idx="2">
                  <c:v>11.524431138615274</c:v>
                </c:pt>
                <c:pt idx="3">
                  <c:v>9.0972486587032435</c:v>
                </c:pt>
                <c:pt idx="4">
                  <c:v>7.0315199085090274</c:v>
                </c:pt>
                <c:pt idx="5">
                  <c:v>5.3559794044685836</c:v>
                </c:pt>
                <c:pt idx="6">
                  <c:v>3.9600277290597767</c:v>
                </c:pt>
                <c:pt idx="7">
                  <c:v>2.8201682800353081</c:v>
                </c:pt>
                <c:pt idx="8">
                  <c:v>1.9361062093534527</c:v>
                </c:pt>
                <c:pt idx="9">
                  <c:v>1.2505051485625112</c:v>
                </c:pt>
                <c:pt idx="10">
                  <c:v>0.73401145930107869</c:v>
                </c:pt>
                <c:pt idx="11">
                  <c:v>0.41794202847120748</c:v>
                </c:pt>
                <c:pt idx="12">
                  <c:v>0.12405592956062961</c:v>
                </c:pt>
                <c:pt idx="13">
                  <c:v>1.9486117255631877E-2</c:v>
                </c:pt>
                <c:pt idx="14">
                  <c:v>5.7936558562256173E-3</c:v>
                </c:pt>
                <c:pt idx="15">
                  <c:v>7.8299543164468799E-2</c:v>
                </c:pt>
                <c:pt idx="16">
                  <c:v>0.12054109508944451</c:v>
                </c:pt>
                <c:pt idx="17">
                  <c:v>0.27225034401657167</c:v>
                </c:pt>
                <c:pt idx="18">
                  <c:v>0.50869565150022378</c:v>
                </c:pt>
                <c:pt idx="19">
                  <c:v>0.79496300033856715</c:v>
                </c:pt>
                <c:pt idx="20">
                  <c:v>1.1284182460487762</c:v>
                </c:pt>
                <c:pt idx="21">
                  <c:v>1.4845958291443433</c:v>
                </c:pt>
                <c:pt idx="22">
                  <c:v>1.8502560788400768</c:v>
                </c:pt>
                <c:pt idx="23">
                  <c:v>2.2258242377863393</c:v>
                </c:pt>
                <c:pt idx="24">
                  <c:v>2.576355229538859</c:v>
                </c:pt>
                <c:pt idx="25">
                  <c:v>2.9264041070267806</c:v>
                </c:pt>
                <c:pt idx="26">
                  <c:v>3.3092028338526513</c:v>
                </c:pt>
                <c:pt idx="27">
                  <c:v>3.6561271182221309</c:v>
                </c:pt>
                <c:pt idx="28">
                  <c:v>4.0053373203404412</c:v>
                </c:pt>
                <c:pt idx="29">
                  <c:v>4.3146986224789536</c:v>
                </c:pt>
                <c:pt idx="30">
                  <c:v>4.625410916133478</c:v>
                </c:pt>
                <c:pt idx="31">
                  <c:v>4.9162730424321044</c:v>
                </c:pt>
                <c:pt idx="32">
                  <c:v>5.0815671575002739</c:v>
                </c:pt>
                <c:pt idx="33">
                  <c:v>5.1400313730628637</c:v>
                </c:pt>
                <c:pt idx="34">
                  <c:v>5.0519702918976455</c:v>
                </c:pt>
                <c:pt idx="35">
                  <c:v>4.8799229299251801</c:v>
                </c:pt>
                <c:pt idx="36">
                  <c:v>4.6505688566161778</c:v>
                </c:pt>
                <c:pt idx="37">
                  <c:v>4.431321407061068</c:v>
                </c:pt>
                <c:pt idx="38">
                  <c:v>4.1376876945715582</c:v>
                </c:pt>
                <c:pt idx="39">
                  <c:v>3.7139259982906299</c:v>
                </c:pt>
                <c:pt idx="40">
                  <c:v>3.2591936685581238</c:v>
                </c:pt>
                <c:pt idx="41">
                  <c:v>2.744780282979276</c:v>
                </c:pt>
                <c:pt idx="42">
                  <c:v>2.3499609524051563</c:v>
                </c:pt>
                <c:pt idx="43">
                  <c:v>2.0603808057723816</c:v>
                </c:pt>
                <c:pt idx="44">
                  <c:v>1.8763788482268562</c:v>
                </c:pt>
                <c:pt idx="45">
                  <c:v>1.6293167591077813</c:v>
                </c:pt>
                <c:pt idx="46">
                  <c:v>1.3869159119215817</c:v>
                </c:pt>
                <c:pt idx="47">
                  <c:v>1.254852602998239</c:v>
                </c:pt>
                <c:pt idx="48">
                  <c:v>1.0928230528125153</c:v>
                </c:pt>
                <c:pt idx="49">
                  <c:v>0.90899786279513395</c:v>
                </c:pt>
                <c:pt idx="50">
                  <c:v>0.82402154096333968</c:v>
                </c:pt>
                <c:pt idx="51">
                  <c:v>0.66946072337540241</c:v>
                </c:pt>
                <c:pt idx="52">
                  <c:v>0.58421324133269481</c:v>
                </c:pt>
                <c:pt idx="53">
                  <c:v>0.49928805672979681</c:v>
                </c:pt>
                <c:pt idx="54">
                  <c:v>0.42452693529233482</c:v>
                </c:pt>
                <c:pt idx="55">
                  <c:v>0.38831376119978916</c:v>
                </c:pt>
                <c:pt idx="56">
                  <c:v>0.33205021426952697</c:v>
                </c:pt>
                <c:pt idx="57">
                  <c:v>0.31289404991517372</c:v>
                </c:pt>
                <c:pt idx="58">
                  <c:v>0.2893636490151012</c:v>
                </c:pt>
                <c:pt idx="59">
                  <c:v>0.21378932904782733</c:v>
                </c:pt>
                <c:pt idx="60">
                  <c:v>0.24253116379937034</c:v>
                </c:pt>
                <c:pt idx="61">
                  <c:v>0.1964168382232265</c:v>
                </c:pt>
                <c:pt idx="62">
                  <c:v>0.19780307545723133</c:v>
                </c:pt>
                <c:pt idx="63">
                  <c:v>0.16421797981265973</c:v>
                </c:pt>
                <c:pt idx="64">
                  <c:v>0.15240808134760145</c:v>
                </c:pt>
                <c:pt idx="65">
                  <c:v>0.15521079260086496</c:v>
                </c:pt>
                <c:pt idx="66">
                  <c:v>0.14923404679194313</c:v>
                </c:pt>
                <c:pt idx="67">
                  <c:v>0.12700434392953061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13-544D-BB03-546083F4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O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2-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805884630781412"/>
          <c:y val="0.11883441875084123"/>
          <c:w val="0.14419680385713096"/>
          <c:h val="0.14712388798280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10cm Molten Salt Height,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64617958768699E-2"/>
          <c:y val="0.1097032125702609"/>
          <c:w val="0.83763005635592558"/>
          <c:h val="0.78371738629932641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'10cm height'!$Q$3:$Q$36</c:f>
              <c:numCache>
                <c:formatCode>General</c:formatCode>
                <c:ptCount val="34"/>
                <c:pt idx="0">
                  <c:v>3.0774569581162665</c:v>
                </c:pt>
                <c:pt idx="1">
                  <c:v>3.0711675804734266</c:v>
                </c:pt>
                <c:pt idx="2">
                  <c:v>3.0563328075902709</c:v>
                </c:pt>
                <c:pt idx="3">
                  <c:v>3.0439456793142412</c:v>
                </c:pt>
                <c:pt idx="4">
                  <c:v>3.0310785632433395</c:v>
                </c:pt>
                <c:pt idx="5">
                  <c:v>3.0190067805492773</c:v>
                </c:pt>
                <c:pt idx="6">
                  <c:v>2.9966681232969372</c:v>
                </c:pt>
                <c:pt idx="7">
                  <c:v>2.97900115857118</c:v>
                </c:pt>
                <c:pt idx="8">
                  <c:v>2.9645864944779583</c:v>
                </c:pt>
                <c:pt idx="9">
                  <c:v>2.9508383464180761</c:v>
                </c:pt>
                <c:pt idx="10">
                  <c:v>2.9377463923089464</c:v>
                </c:pt>
                <c:pt idx="11">
                  <c:v>2.9243630450801557</c:v>
                </c:pt>
                <c:pt idx="12">
                  <c:v>2.9126929547568241</c:v>
                </c:pt>
                <c:pt idx="13">
                  <c:v>2.9026053421419555</c:v>
                </c:pt>
                <c:pt idx="14">
                  <c:v>2.893186363544638</c:v>
                </c:pt>
                <c:pt idx="15">
                  <c:v>2.8844057408559514</c:v>
                </c:pt>
                <c:pt idx="16">
                  <c:v>2.8762369807305923</c:v>
                </c:pt>
                <c:pt idx="17">
                  <c:v>2.8686718828473938</c:v>
                </c:pt>
                <c:pt idx="18">
                  <c:v>2.8611595397515361</c:v>
                </c:pt>
                <c:pt idx="19">
                  <c:v>2.8543962893497068</c:v>
                </c:pt>
                <c:pt idx="20">
                  <c:v>2.8478634466757562</c:v>
                </c:pt>
                <c:pt idx="21">
                  <c:v>2.8420647109862567</c:v>
                </c:pt>
                <c:pt idx="22">
                  <c:v>2.8369569507218309</c:v>
                </c:pt>
                <c:pt idx="23">
                  <c:v>2.8322211294780577</c:v>
                </c:pt>
                <c:pt idx="24">
                  <c:v>2.8277256332728422</c:v>
                </c:pt>
                <c:pt idx="25">
                  <c:v>2.8232307194641661</c:v>
                </c:pt>
                <c:pt idx="26">
                  <c:v>2.8194861688126847</c:v>
                </c:pt>
                <c:pt idx="27">
                  <c:v>2.8166679375107324</c:v>
                </c:pt>
                <c:pt idx="28">
                  <c:v>2.8146728047324481</c:v>
                </c:pt>
                <c:pt idx="29">
                  <c:v>2.8132530404957641</c:v>
                </c:pt>
                <c:pt idx="30">
                  <c:v>2.8122641356444746</c:v>
                </c:pt>
                <c:pt idx="31">
                  <c:v>2.8115822251875469</c:v>
                </c:pt>
                <c:pt idx="32">
                  <c:v>2.811145376629463</c:v>
                </c:pt>
                <c:pt idx="33">
                  <c:v>2.8110302478839833</c:v>
                </c:pt>
              </c:numCache>
            </c:numRef>
          </c:xVal>
          <c:yVal>
            <c:numRef>
              <c:f>'10cm height'!$K$3:$K$36</c:f>
              <c:numCache>
                <c:formatCode>General</c:formatCode>
                <c:ptCount val="34"/>
                <c:pt idx="0">
                  <c:v>9.4472395682609531E-4</c:v>
                </c:pt>
                <c:pt idx="1">
                  <c:v>9.3274010650243842E-4</c:v>
                </c:pt>
                <c:pt idx="2">
                  <c:v>9.1207076434391397E-4</c:v>
                </c:pt>
                <c:pt idx="3">
                  <c:v>8.9598211887481508E-4</c:v>
                </c:pt>
                <c:pt idx="4">
                  <c:v>8.7899487404240987E-4</c:v>
                </c:pt>
                <c:pt idx="5">
                  <c:v>8.5846070990788716E-4</c:v>
                </c:pt>
                <c:pt idx="6">
                  <c:v>8.2411941595714503E-4</c:v>
                </c:pt>
                <c:pt idx="7">
                  <c:v>7.9143619664717789E-4</c:v>
                </c:pt>
                <c:pt idx="8">
                  <c:v>7.5336472828269887E-4</c:v>
                </c:pt>
                <c:pt idx="9">
                  <c:v>7.185300857890962E-4</c:v>
                </c:pt>
                <c:pt idx="10">
                  <c:v>6.8423491427397297E-4</c:v>
                </c:pt>
                <c:pt idx="11">
                  <c:v>6.4565927820719375E-4</c:v>
                </c:pt>
                <c:pt idx="12">
                  <c:v>6.0992294850670346E-4</c:v>
                </c:pt>
                <c:pt idx="13">
                  <c:v>5.7514548347608946E-4</c:v>
                </c:pt>
                <c:pt idx="14">
                  <c:v>5.3702329837890294E-4</c:v>
                </c:pt>
                <c:pt idx="15">
                  <c:v>5.0062742041285082E-4</c:v>
                </c:pt>
                <c:pt idx="16">
                  <c:v>4.6574206118653896E-4</c:v>
                </c:pt>
                <c:pt idx="17">
                  <c:v>4.3132424347491088E-4</c:v>
                </c:pt>
                <c:pt idx="18">
                  <c:v>3.9262339230220714E-4</c:v>
                </c:pt>
                <c:pt idx="19">
                  <c:v>3.5347298198076885E-4</c:v>
                </c:pt>
                <c:pt idx="20">
                  <c:v>3.1516708140322952E-4</c:v>
                </c:pt>
                <c:pt idx="21">
                  <c:v>2.7975120392468753E-4</c:v>
                </c:pt>
                <c:pt idx="22">
                  <c:v>2.4641614307742063E-4</c:v>
                </c:pt>
                <c:pt idx="23">
                  <c:v>2.1215304447333747E-4</c:v>
                </c:pt>
                <c:pt idx="24">
                  <c:v>1.7621369401510907E-4</c:v>
                </c:pt>
                <c:pt idx="25">
                  <c:v>1.4095269226786777E-4</c:v>
                </c:pt>
                <c:pt idx="26">
                  <c:v>1.0674782414190256E-4</c:v>
                </c:pt>
                <c:pt idx="27">
                  <c:v>8.0340763795778151E-5</c:v>
                </c:pt>
                <c:pt idx="28">
                  <c:v>5.6876272423170233E-5</c:v>
                </c:pt>
                <c:pt idx="29">
                  <c:v>4.0473946587020902E-5</c:v>
                </c:pt>
                <c:pt idx="30">
                  <c:v>2.819121731380475E-5</c:v>
                </c:pt>
                <c:pt idx="31">
                  <c:v>1.9439570808820493E-5</c:v>
                </c:pt>
                <c:pt idx="32">
                  <c:v>1.2453465687942648E-5</c:v>
                </c:pt>
                <c:pt idx="33">
                  <c:v>6.7387492569404737E-6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14-A74F-93A0-21C3F54E8142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'10cm height'!$Q$3:$Q$36</c:f>
              <c:numCache>
                <c:formatCode>General</c:formatCode>
                <c:ptCount val="34"/>
                <c:pt idx="0">
                  <c:v>3.0774569581162665</c:v>
                </c:pt>
                <c:pt idx="1">
                  <c:v>3.0711675804734266</c:v>
                </c:pt>
                <c:pt idx="2">
                  <c:v>3.0563328075902709</c:v>
                </c:pt>
                <c:pt idx="3">
                  <c:v>3.0439456793142412</c:v>
                </c:pt>
                <c:pt idx="4">
                  <c:v>3.0310785632433395</c:v>
                </c:pt>
                <c:pt idx="5">
                  <c:v>3.0190067805492773</c:v>
                </c:pt>
                <c:pt idx="6">
                  <c:v>2.9966681232969372</c:v>
                </c:pt>
                <c:pt idx="7">
                  <c:v>2.97900115857118</c:v>
                </c:pt>
                <c:pt idx="8">
                  <c:v>2.9645864944779583</c:v>
                </c:pt>
                <c:pt idx="9">
                  <c:v>2.9508383464180761</c:v>
                </c:pt>
                <c:pt idx="10">
                  <c:v>2.9377463923089464</c:v>
                </c:pt>
                <c:pt idx="11">
                  <c:v>2.9243630450801557</c:v>
                </c:pt>
                <c:pt idx="12">
                  <c:v>2.9126929547568241</c:v>
                </c:pt>
                <c:pt idx="13">
                  <c:v>2.9026053421419555</c:v>
                </c:pt>
                <c:pt idx="14">
                  <c:v>2.893186363544638</c:v>
                </c:pt>
                <c:pt idx="15">
                  <c:v>2.8844057408559514</c:v>
                </c:pt>
                <c:pt idx="16">
                  <c:v>2.8762369807305923</c:v>
                </c:pt>
                <c:pt idx="17">
                  <c:v>2.8686718828473938</c:v>
                </c:pt>
                <c:pt idx="18">
                  <c:v>2.8611595397515361</c:v>
                </c:pt>
                <c:pt idx="19">
                  <c:v>2.8543962893497068</c:v>
                </c:pt>
                <c:pt idx="20">
                  <c:v>2.8478634466757562</c:v>
                </c:pt>
                <c:pt idx="21">
                  <c:v>2.8420647109862567</c:v>
                </c:pt>
                <c:pt idx="22">
                  <c:v>2.8369569507218309</c:v>
                </c:pt>
                <c:pt idx="23">
                  <c:v>2.8322211294780577</c:v>
                </c:pt>
                <c:pt idx="24">
                  <c:v>2.8277256332728422</c:v>
                </c:pt>
                <c:pt idx="25">
                  <c:v>2.8232307194641661</c:v>
                </c:pt>
                <c:pt idx="26">
                  <c:v>2.8194861688126847</c:v>
                </c:pt>
                <c:pt idx="27">
                  <c:v>2.8166679375107324</c:v>
                </c:pt>
                <c:pt idx="28">
                  <c:v>2.8146728047324481</c:v>
                </c:pt>
                <c:pt idx="29">
                  <c:v>2.8132530404957641</c:v>
                </c:pt>
                <c:pt idx="30">
                  <c:v>2.8122641356444746</c:v>
                </c:pt>
                <c:pt idx="31">
                  <c:v>2.8115822251875469</c:v>
                </c:pt>
                <c:pt idx="32">
                  <c:v>2.811145376629463</c:v>
                </c:pt>
                <c:pt idx="33">
                  <c:v>2.8110302478839833</c:v>
                </c:pt>
              </c:numCache>
            </c:numRef>
          </c:xVal>
          <c:yVal>
            <c:numRef>
              <c:f>'10cm height'!$R$3:$R$36</c:f>
              <c:numCache>
                <c:formatCode>General</c:formatCode>
                <c:ptCount val="34"/>
                <c:pt idx="0">
                  <c:v>9.730192310405195E-4</c:v>
                </c:pt>
                <c:pt idx="1">
                  <c:v>9.5871312648701935E-4</c:v>
                </c:pt>
                <c:pt idx="2">
                  <c:v>9.3293994017704454E-4</c:v>
                </c:pt>
                <c:pt idx="3">
                  <c:v>9.1276871918594756E-4</c:v>
                </c:pt>
                <c:pt idx="4">
                  <c:v>8.9167798298907469E-4</c:v>
                </c:pt>
                <c:pt idx="5">
                  <c:v>8.6737923177639478E-4</c:v>
                </c:pt>
                <c:pt idx="6">
                  <c:v>8.2651987621779022E-4</c:v>
                </c:pt>
                <c:pt idx="7">
                  <c:v>7.8906192728171655E-4</c:v>
                </c:pt>
                <c:pt idx="8">
                  <c:v>7.4747025809982805E-4</c:v>
                </c:pt>
                <c:pt idx="9">
                  <c:v>7.0960208619308862E-4</c:v>
                </c:pt>
                <c:pt idx="10">
                  <c:v>6.7273502690813939E-4</c:v>
                </c:pt>
                <c:pt idx="11">
                  <c:v>6.3191576635200381E-4</c:v>
                </c:pt>
                <c:pt idx="12">
                  <c:v>5.9455794543248599E-4</c:v>
                </c:pt>
                <c:pt idx="13">
                  <c:v>5.5871484632945018E-4</c:v>
                </c:pt>
                <c:pt idx="14">
                  <c:v>5.1998886635908981E-4</c:v>
                </c:pt>
                <c:pt idx="15">
                  <c:v>4.8327629382653595E-4</c:v>
                </c:pt>
                <c:pt idx="16">
                  <c:v>4.4832673152726561E-4</c:v>
                </c:pt>
                <c:pt idx="17">
                  <c:v>4.1410383619085747E-4</c:v>
                </c:pt>
                <c:pt idx="18">
                  <c:v>3.7596096341698519E-4</c:v>
                </c:pt>
                <c:pt idx="19">
                  <c:v>3.376719607367027E-4</c:v>
                </c:pt>
                <c:pt idx="20">
                  <c:v>3.0038934164245583E-4</c:v>
                </c:pt>
                <c:pt idx="21">
                  <c:v>2.6609115225772686E-4</c:v>
                </c:pt>
                <c:pt idx="22">
                  <c:v>2.3396258391689589E-4</c:v>
                </c:pt>
                <c:pt idx="23">
                  <c:v>2.0109484358227453E-4</c:v>
                </c:pt>
                <c:pt idx="24">
                  <c:v>1.6676366534060621E-4</c:v>
                </c:pt>
                <c:pt idx="25">
                  <c:v>1.3318160802668744E-4</c:v>
                </c:pt>
                <c:pt idx="26">
                  <c:v>1.0072876465020434E-4</c:v>
                </c:pt>
                <c:pt idx="27">
                  <c:v>7.573491009378445E-5</c:v>
                </c:pt>
                <c:pt idx="28">
                  <c:v>5.3577636385707862E-5</c:v>
                </c:pt>
                <c:pt idx="29">
                  <c:v>3.8107359660967505E-5</c:v>
                </c:pt>
                <c:pt idx="30">
                  <c:v>2.6533494169828625E-5</c:v>
                </c:pt>
                <c:pt idx="31">
                  <c:v>1.8292032699661145E-5</c:v>
                </c:pt>
                <c:pt idx="32">
                  <c:v>1.1716503908981725E-5</c:v>
                </c:pt>
                <c:pt idx="33">
                  <c:v>6.3397089976532733E-6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14-A74F-93A0-21C3F54E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'10cm height'!$Q$3:$Q$36</c:f>
              <c:numCache>
                <c:formatCode>General</c:formatCode>
                <c:ptCount val="34"/>
                <c:pt idx="0">
                  <c:v>3.0774569581162665</c:v>
                </c:pt>
                <c:pt idx="1">
                  <c:v>3.0711675804734266</c:v>
                </c:pt>
                <c:pt idx="2">
                  <c:v>3.0563328075902709</c:v>
                </c:pt>
                <c:pt idx="3">
                  <c:v>3.0439456793142412</c:v>
                </c:pt>
                <c:pt idx="4">
                  <c:v>3.0310785632433395</c:v>
                </c:pt>
                <c:pt idx="5">
                  <c:v>3.0190067805492773</c:v>
                </c:pt>
                <c:pt idx="6">
                  <c:v>2.9966681232969372</c:v>
                </c:pt>
                <c:pt idx="7">
                  <c:v>2.97900115857118</c:v>
                </c:pt>
                <c:pt idx="8">
                  <c:v>2.9645864944779583</c:v>
                </c:pt>
                <c:pt idx="9">
                  <c:v>2.9508383464180761</c:v>
                </c:pt>
                <c:pt idx="10">
                  <c:v>2.9377463923089464</c:v>
                </c:pt>
                <c:pt idx="11">
                  <c:v>2.9243630450801557</c:v>
                </c:pt>
                <c:pt idx="12">
                  <c:v>2.9126929547568241</c:v>
                </c:pt>
                <c:pt idx="13">
                  <c:v>2.9026053421419555</c:v>
                </c:pt>
                <c:pt idx="14">
                  <c:v>2.893186363544638</c:v>
                </c:pt>
                <c:pt idx="15">
                  <c:v>2.8844057408559514</c:v>
                </c:pt>
                <c:pt idx="16">
                  <c:v>2.8762369807305923</c:v>
                </c:pt>
                <c:pt idx="17">
                  <c:v>2.8686718828473938</c:v>
                </c:pt>
                <c:pt idx="18">
                  <c:v>2.8611595397515361</c:v>
                </c:pt>
                <c:pt idx="19">
                  <c:v>2.8543962893497068</c:v>
                </c:pt>
                <c:pt idx="20">
                  <c:v>2.8478634466757562</c:v>
                </c:pt>
                <c:pt idx="21">
                  <c:v>2.8420647109862567</c:v>
                </c:pt>
                <c:pt idx="22">
                  <c:v>2.8369569507218309</c:v>
                </c:pt>
                <c:pt idx="23">
                  <c:v>2.8322211294780577</c:v>
                </c:pt>
                <c:pt idx="24">
                  <c:v>2.8277256332728422</c:v>
                </c:pt>
                <c:pt idx="25">
                  <c:v>2.8232307194641661</c:v>
                </c:pt>
                <c:pt idx="26">
                  <c:v>2.8194861688126847</c:v>
                </c:pt>
                <c:pt idx="27">
                  <c:v>2.8166679375107324</c:v>
                </c:pt>
                <c:pt idx="28">
                  <c:v>2.8146728047324481</c:v>
                </c:pt>
                <c:pt idx="29">
                  <c:v>2.8132530404957641</c:v>
                </c:pt>
                <c:pt idx="30">
                  <c:v>2.8122641356444746</c:v>
                </c:pt>
                <c:pt idx="31">
                  <c:v>2.8115822251875469</c:v>
                </c:pt>
                <c:pt idx="32">
                  <c:v>2.811145376629463</c:v>
                </c:pt>
                <c:pt idx="33">
                  <c:v>2.8110302478839833</c:v>
                </c:pt>
              </c:numCache>
            </c:numRef>
          </c:xVal>
          <c:yVal>
            <c:numRef>
              <c:f>'10cm height'!$S$3:$S$36</c:f>
              <c:numCache>
                <c:formatCode>General</c:formatCode>
                <c:ptCount val="34"/>
                <c:pt idx="0">
                  <c:v>8.0062254286945809</c:v>
                </c:pt>
                <c:pt idx="1">
                  <c:v>6.7459776711944031</c:v>
                </c:pt>
                <c:pt idx="2">
                  <c:v>4.3552249995412122</c:v>
                </c:pt>
                <c:pt idx="3">
                  <c:v>2.817899500057131</c:v>
                </c:pt>
                <c:pt idx="4">
                  <c:v>1.6086125255296939</c:v>
                </c:pt>
                <c:pt idx="5">
                  <c:v>0.79540032319048681</c:v>
                </c:pt>
                <c:pt idx="6">
                  <c:v>5.7622094629367876E-2</c:v>
                </c:pt>
                <c:pt idx="7">
                  <c:v>5.6371550197681648E-2</c:v>
                </c:pt>
                <c:pt idx="8">
                  <c:v>0.3474477873675319</c:v>
                </c:pt>
                <c:pt idx="9">
                  <c:v>0.7970917678631142</c:v>
                </c:pt>
                <c:pt idx="10">
                  <c:v>1.3224740942685889</c:v>
                </c:pt>
                <c:pt idx="11">
                  <c:v>1.8888411811374644</c:v>
                </c:pt>
                <c:pt idx="12">
                  <c:v>2.3608331947071202</c:v>
                </c:pt>
                <c:pt idx="13">
                  <c:v>2.6996583704452233</c:v>
                </c:pt>
                <c:pt idx="14">
                  <c:v>2.9017187423763469</c:v>
                </c:pt>
                <c:pt idx="15">
                  <c:v>3.0106159381432258</c:v>
                </c:pt>
                <c:pt idx="16">
                  <c:v>3.0329370714116628</c:v>
                </c:pt>
                <c:pt idx="17">
                  <c:v>2.9654242702867966</c:v>
                </c:pt>
                <c:pt idx="18">
                  <c:v>2.7763653635507906</c:v>
                </c:pt>
                <c:pt idx="19">
                  <c:v>2.4967227235542984</c:v>
                </c:pt>
                <c:pt idx="20">
                  <c:v>2.1838159243715154</c:v>
                </c:pt>
                <c:pt idx="21">
                  <c:v>1.8659701154403494</c:v>
                </c:pt>
                <c:pt idx="22">
                  <c:v>1.550911357646896</c:v>
                </c:pt>
                <c:pt idx="23">
                  <c:v>1.2228380694710523</c:v>
                </c:pt>
                <c:pt idx="24">
                  <c:v>0.89303041948926321</c:v>
                </c:pt>
                <c:pt idx="25">
                  <c:v>0.60389750283521315</c:v>
                </c:pt>
                <c:pt idx="26">
                  <c:v>0.36229077164602524</c:v>
                </c:pt>
                <c:pt idx="27">
                  <c:v>0.21213888324169081</c:v>
                </c:pt>
                <c:pt idx="28">
                  <c:v>0.10880999707645451</c:v>
                </c:pt>
                <c:pt idx="29">
                  <c:v>5.6007336785668653E-2</c:v>
                </c:pt>
                <c:pt idx="30">
                  <c:v>2.7480460220740886E-2</c:v>
                </c:pt>
                <c:pt idx="31">
                  <c:v>1.3168437119730109E-2</c:v>
                </c:pt>
                <c:pt idx="32">
                  <c:v>5.4311266364924738E-3</c:v>
                </c:pt>
                <c:pt idx="33">
                  <c:v>1.5923312853199614E-3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14-A74F-93A0-21C3F54E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  <c:min val="2.8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baseline="0">
                    <a:effectLst/>
                  </a:rPr>
                  <a:t>O</a:t>
                </a:r>
                <a:r>
                  <a:rPr lang="en-GB" sz="900" b="0" i="0" u="none" strike="noStrike" baseline="30000">
                    <a:effectLst/>
                  </a:rPr>
                  <a:t>2-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b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Calculated Error (x10</a:t>
                </a:r>
                <a:r>
                  <a:rPr lang="en-GB" sz="900" b="0" i="0" u="none" strike="noStrike" baseline="30000"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-10</a:t>
                </a:r>
                <a:r>
                  <a:rPr lang="en-GB" sz="900" b="0" i="0" u="none" strike="noStrike" baseline="0"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)</a:t>
                </a:r>
                <a:endParaRPr lang="en-GB" b="0"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  <c:majorUnit val="2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924303528383337"/>
          <c:y val="0.14185484297018636"/>
          <c:w val="0.15287251540435745"/>
          <c:h val="0.14266952145290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Calculated Error Between Actual and Theoretical Rate of CO2 absorption  vs O2- Concentration for 15</a:t>
            </a:r>
            <a:r>
              <a:rPr lang="en-GB" baseline="0"/>
              <a:t>cm Molten Salt Height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'15cm height '!$Q$3:$Q$45</c:f>
              <c:numCache>
                <c:formatCode>General</c:formatCode>
                <c:ptCount val="43"/>
                <c:pt idx="0">
                  <c:v>2.2604138052409799</c:v>
                </c:pt>
                <c:pt idx="1">
                  <c:v>2.2441806294734175</c:v>
                </c:pt>
                <c:pt idx="2">
                  <c:v>2.2276669139604643</c:v>
                </c:pt>
                <c:pt idx="3">
                  <c:v>2.2135629535165169</c:v>
                </c:pt>
                <c:pt idx="4">
                  <c:v>2.2000755046914171</c:v>
                </c:pt>
                <c:pt idx="5">
                  <c:v>2.1863492105791309</c:v>
                </c:pt>
                <c:pt idx="6">
                  <c:v>2.1733099461046836</c:v>
                </c:pt>
                <c:pt idx="7">
                  <c:v>2.1609156722396481</c:v>
                </c:pt>
                <c:pt idx="8">
                  <c:v>2.1491790786619638</c:v>
                </c:pt>
                <c:pt idx="9">
                  <c:v>2.1387599587228512</c:v>
                </c:pt>
                <c:pt idx="10">
                  <c:v>2.128972440914382</c:v>
                </c:pt>
                <c:pt idx="11">
                  <c:v>2.1181511360322194</c:v>
                </c:pt>
                <c:pt idx="12">
                  <c:v>2.1086443740152987</c:v>
                </c:pt>
                <c:pt idx="13">
                  <c:v>2.0992585745152219</c:v>
                </c:pt>
                <c:pt idx="14">
                  <c:v>2.0915155318307534</c:v>
                </c:pt>
                <c:pt idx="15">
                  <c:v>2.0831796182144271</c:v>
                </c:pt>
                <c:pt idx="16">
                  <c:v>2.0748905823359789</c:v>
                </c:pt>
                <c:pt idx="17">
                  <c:v>2.0673207438734993</c:v>
                </c:pt>
                <c:pt idx="18">
                  <c:v>2.0603965969787104</c:v>
                </c:pt>
                <c:pt idx="19">
                  <c:v>2.0540730873951465</c:v>
                </c:pt>
                <c:pt idx="20">
                  <c:v>2.0482160851642517</c:v>
                </c:pt>
                <c:pt idx="21">
                  <c:v>2.0427630688191423</c:v>
                </c:pt>
                <c:pt idx="22">
                  <c:v>2.0377718081331846</c:v>
                </c:pt>
                <c:pt idx="23">
                  <c:v>2.033057535900344</c:v>
                </c:pt>
                <c:pt idx="24">
                  <c:v>2.0286464946918721</c:v>
                </c:pt>
                <c:pt idx="25">
                  <c:v>2.0244682219358023</c:v>
                </c:pt>
                <c:pt idx="26">
                  <c:v>2.020495605535487</c:v>
                </c:pt>
                <c:pt idx="27">
                  <c:v>2.0167641098921263</c:v>
                </c:pt>
                <c:pt idx="28">
                  <c:v>2.0132636798361703</c:v>
                </c:pt>
                <c:pt idx="29">
                  <c:v>2.0099496279530822</c:v>
                </c:pt>
                <c:pt idx="30">
                  <c:v>2.0067530700069538</c:v>
                </c:pt>
                <c:pt idx="31">
                  <c:v>2.0036531235560049</c:v>
                </c:pt>
                <c:pt idx="32">
                  <c:v>2.0006874419177891</c:v>
                </c:pt>
                <c:pt idx="33">
                  <c:v>1.9978356181688603</c:v>
                </c:pt>
                <c:pt idx="34">
                  <c:v>1.9950700620340447</c:v>
                </c:pt>
                <c:pt idx="35">
                  <c:v>1.9923907137627042</c:v>
                </c:pt>
                <c:pt idx="36">
                  <c:v>1.9897493972483589</c:v>
                </c:pt>
                <c:pt idx="37">
                  <c:v>1.9871632074730832</c:v>
                </c:pt>
                <c:pt idx="38">
                  <c:v>1.984690586549327</c:v>
                </c:pt>
                <c:pt idx="39">
                  <c:v>1.9822698437957469</c:v>
                </c:pt>
                <c:pt idx="40">
                  <c:v>1.9799352147503031</c:v>
                </c:pt>
                <c:pt idx="41">
                  <c:v>1.9777245585372267</c:v>
                </c:pt>
                <c:pt idx="42">
                  <c:v>1.9755108047816123</c:v>
                </c:pt>
              </c:numCache>
            </c:numRef>
          </c:xVal>
          <c:yVal>
            <c:numRef>
              <c:f>'15cm height '!$S$3:$S$45</c:f>
              <c:numCache>
                <c:formatCode>General</c:formatCode>
                <c:ptCount val="43"/>
                <c:pt idx="0">
                  <c:v>13.970235322614821</c:v>
                </c:pt>
                <c:pt idx="1">
                  <c:v>8.5517808219859752</c:v>
                </c:pt>
                <c:pt idx="2">
                  <c:v>4.6513695920155387</c:v>
                </c:pt>
                <c:pt idx="3">
                  <c:v>2.3593937720898501</c:v>
                </c:pt>
                <c:pt idx="4">
                  <c:v>0.95772709652385724</c:v>
                </c:pt>
                <c:pt idx="5">
                  <c:v>0.21132701865075559</c:v>
                </c:pt>
                <c:pt idx="6">
                  <c:v>2.9961300305539709E-5</c:v>
                </c:pt>
                <c:pt idx="7">
                  <c:v>0.14774609412084083</c:v>
                </c:pt>
                <c:pt idx="8">
                  <c:v>0.50878679461031118</c:v>
                </c:pt>
                <c:pt idx="9">
                  <c:v>0.93162098527980974</c:v>
                </c:pt>
                <c:pt idx="10">
                  <c:v>1.3567029724742319</c:v>
                </c:pt>
                <c:pt idx="11">
                  <c:v>1.8234171174813463</c:v>
                </c:pt>
                <c:pt idx="12">
                  <c:v>2.1568041227052155</c:v>
                </c:pt>
                <c:pt idx="13">
                  <c:v>2.477352556080632</c:v>
                </c:pt>
                <c:pt idx="14">
                  <c:v>2.5691981624787905</c:v>
                </c:pt>
                <c:pt idx="15">
                  <c:v>2.6142751191967637</c:v>
                </c:pt>
                <c:pt idx="16">
                  <c:v>2.5484544441665964</c:v>
                </c:pt>
                <c:pt idx="17">
                  <c:v>2.4664912389442022</c:v>
                </c:pt>
                <c:pt idx="18">
                  <c:v>2.3429400247126662</c:v>
                </c:pt>
                <c:pt idx="19">
                  <c:v>2.1797209462929992</c:v>
                </c:pt>
                <c:pt idx="20">
                  <c:v>2.0590574757960662</c:v>
                </c:pt>
                <c:pt idx="21">
                  <c:v>1.9443558921578685</c:v>
                </c:pt>
                <c:pt idx="22">
                  <c:v>1.7558624377654786</c:v>
                </c:pt>
                <c:pt idx="23">
                  <c:v>1.6781615138721273</c:v>
                </c:pt>
                <c:pt idx="24">
                  <c:v>1.563065699703047</c:v>
                </c:pt>
                <c:pt idx="25">
                  <c:v>1.4849905143847955</c:v>
                </c:pt>
                <c:pt idx="26">
                  <c:v>1.4152236091755217</c:v>
                </c:pt>
                <c:pt idx="27">
                  <c:v>1.3102816608276537</c:v>
                </c:pt>
                <c:pt idx="28">
                  <c:v>1.2052643957591898</c:v>
                </c:pt>
                <c:pt idx="29">
                  <c:v>1.1257156586230845</c:v>
                </c:pt>
                <c:pt idx="30">
                  <c:v>1.0889291047175584</c:v>
                </c:pt>
                <c:pt idx="31">
                  <c:v>1.0626770181922134</c:v>
                </c:pt>
                <c:pt idx="32">
                  <c:v>1.0068352402999554</c:v>
                </c:pt>
                <c:pt idx="33">
                  <c:v>0.96211228966113704</c:v>
                </c:pt>
                <c:pt idx="34">
                  <c:v>0.93361073463025201</c:v>
                </c:pt>
                <c:pt idx="35">
                  <c:v>0.90290787382055515</c:v>
                </c:pt>
                <c:pt idx="36">
                  <c:v>0.90336735008630142</c:v>
                </c:pt>
                <c:pt idx="37">
                  <c:v>0.89062475727888524</c:v>
                </c:pt>
                <c:pt idx="38">
                  <c:v>0.83579158603267401</c:v>
                </c:pt>
                <c:pt idx="39">
                  <c:v>0.82191950655351176</c:v>
                </c:pt>
                <c:pt idx="40">
                  <c:v>0.78325303016256809</c:v>
                </c:pt>
                <c:pt idx="41">
                  <c:v>0.71835680816766068</c:v>
                </c:pt>
                <c:pt idx="42">
                  <c:v>0.73701947861489836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 Anion Concentration for 15cm Molten Salt Height,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99975050219101E-2"/>
          <c:y val="0.10072435505837672"/>
          <c:w val="0.83110928361919068"/>
          <c:h val="0.80141942733547633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19050">
                <a:solidFill>
                  <a:srgbClr val="A02B93">
                    <a:lumMod val="75000"/>
                  </a:srgbClr>
                </a:solidFill>
                <a:round/>
              </a:ln>
              <a:effectLst/>
            </c:spPr>
          </c:marker>
          <c:xVal>
            <c:numRef>
              <c:f>'15cm height '!$Q$3:$Q$45</c:f>
              <c:numCache>
                <c:formatCode>General</c:formatCode>
                <c:ptCount val="43"/>
                <c:pt idx="0">
                  <c:v>2.2604138052409799</c:v>
                </c:pt>
                <c:pt idx="1">
                  <c:v>2.2441806294734175</c:v>
                </c:pt>
                <c:pt idx="2">
                  <c:v>2.2276669139604643</c:v>
                </c:pt>
                <c:pt idx="3">
                  <c:v>2.2135629535165169</c:v>
                </c:pt>
                <c:pt idx="4">
                  <c:v>2.2000755046914171</c:v>
                </c:pt>
                <c:pt idx="5">
                  <c:v>2.1863492105791309</c:v>
                </c:pt>
                <c:pt idx="6">
                  <c:v>2.1733099461046836</c:v>
                </c:pt>
                <c:pt idx="7">
                  <c:v>2.1609156722396481</c:v>
                </c:pt>
                <c:pt idx="8">
                  <c:v>2.1491790786619638</c:v>
                </c:pt>
                <c:pt idx="9">
                  <c:v>2.1387599587228512</c:v>
                </c:pt>
                <c:pt idx="10">
                  <c:v>2.128972440914382</c:v>
                </c:pt>
                <c:pt idx="11">
                  <c:v>2.1181511360322194</c:v>
                </c:pt>
                <c:pt idx="12">
                  <c:v>2.1086443740152987</c:v>
                </c:pt>
                <c:pt idx="13">
                  <c:v>2.0992585745152219</c:v>
                </c:pt>
                <c:pt idx="14">
                  <c:v>2.0915155318307534</c:v>
                </c:pt>
                <c:pt idx="15">
                  <c:v>2.0831796182144271</c:v>
                </c:pt>
                <c:pt idx="16">
                  <c:v>2.0748905823359789</c:v>
                </c:pt>
                <c:pt idx="17">
                  <c:v>2.0673207438734993</c:v>
                </c:pt>
                <c:pt idx="18">
                  <c:v>2.0603965969787104</c:v>
                </c:pt>
                <c:pt idx="19">
                  <c:v>2.0540730873951465</c:v>
                </c:pt>
                <c:pt idx="20">
                  <c:v>2.0482160851642517</c:v>
                </c:pt>
                <c:pt idx="21">
                  <c:v>2.0427630688191423</c:v>
                </c:pt>
                <c:pt idx="22">
                  <c:v>2.0377718081331846</c:v>
                </c:pt>
                <c:pt idx="23">
                  <c:v>2.033057535900344</c:v>
                </c:pt>
                <c:pt idx="24">
                  <c:v>2.0286464946918721</c:v>
                </c:pt>
                <c:pt idx="25">
                  <c:v>2.0244682219358023</c:v>
                </c:pt>
                <c:pt idx="26">
                  <c:v>2.020495605535487</c:v>
                </c:pt>
                <c:pt idx="27">
                  <c:v>2.0167641098921263</c:v>
                </c:pt>
                <c:pt idx="28">
                  <c:v>2.0132636798361703</c:v>
                </c:pt>
                <c:pt idx="29">
                  <c:v>2.0099496279530822</c:v>
                </c:pt>
                <c:pt idx="30">
                  <c:v>2.0067530700069538</c:v>
                </c:pt>
                <c:pt idx="31">
                  <c:v>2.0036531235560049</c:v>
                </c:pt>
                <c:pt idx="32">
                  <c:v>2.0006874419177891</c:v>
                </c:pt>
                <c:pt idx="33">
                  <c:v>1.9978356181688603</c:v>
                </c:pt>
                <c:pt idx="34">
                  <c:v>1.9950700620340447</c:v>
                </c:pt>
                <c:pt idx="35">
                  <c:v>1.9923907137627042</c:v>
                </c:pt>
                <c:pt idx="36">
                  <c:v>1.9897493972483589</c:v>
                </c:pt>
                <c:pt idx="37">
                  <c:v>1.9871632074730832</c:v>
                </c:pt>
                <c:pt idx="38">
                  <c:v>1.984690586549327</c:v>
                </c:pt>
                <c:pt idx="39">
                  <c:v>1.9822698437957469</c:v>
                </c:pt>
                <c:pt idx="40">
                  <c:v>1.9799352147503031</c:v>
                </c:pt>
                <c:pt idx="41">
                  <c:v>1.9777245585372267</c:v>
                </c:pt>
                <c:pt idx="42">
                  <c:v>1.9755108047816123</c:v>
                </c:pt>
              </c:numCache>
            </c:numRef>
          </c:xVal>
          <c:yVal>
            <c:numRef>
              <c:f>'15cm height '!$K$3:$K$45</c:f>
              <c:numCache>
                <c:formatCode>General</c:formatCode>
                <c:ptCount val="43"/>
                <c:pt idx="0">
                  <c:v>9.3074013727728914E-4</c:v>
                </c:pt>
                <c:pt idx="1">
                  <c:v>8.9461665751950075E-4</c:v>
                </c:pt>
                <c:pt idx="2">
                  <c:v>8.5961336289406751E-4</c:v>
                </c:pt>
                <c:pt idx="3">
                  <c:v>8.2586309623966644E-4</c:v>
                </c:pt>
                <c:pt idx="4">
                  <c:v>7.8968764930589276E-4</c:v>
                </c:pt>
                <c:pt idx="5">
                  <c:v>7.5654367772133428E-4</c:v>
                </c:pt>
                <c:pt idx="6">
                  <c:v>7.1854934557803176E-4</c:v>
                </c:pt>
                <c:pt idx="7">
                  <c:v>6.8307001772815415E-4</c:v>
                </c:pt>
                <c:pt idx="8">
                  <c:v>6.4680474678032666E-4</c:v>
                </c:pt>
                <c:pt idx="9">
                  <c:v>6.1002300477670953E-4</c:v>
                </c:pt>
                <c:pt idx="10">
                  <c:v>5.7303914171644968E-4</c:v>
                </c:pt>
                <c:pt idx="11">
                  <c:v>5.3360769344836933E-4</c:v>
                </c:pt>
                <c:pt idx="12">
                  <c:v>4.9480494517857945E-4</c:v>
                </c:pt>
                <c:pt idx="13">
                  <c:v>4.6293642011351879E-4</c:v>
                </c:pt>
                <c:pt idx="14">
                  <c:v>4.2672058982846922E-4</c:v>
                </c:pt>
                <c:pt idx="15">
                  <c:v>3.9056352991804241E-4</c:v>
                </c:pt>
                <c:pt idx="16">
                  <c:v>3.5308362582793339E-4</c:v>
                </c:pt>
                <c:pt idx="17">
                  <c:v>3.2251179450935066E-4</c:v>
                </c:pt>
                <c:pt idx="18">
                  <c:v>2.9502653150993821E-4</c:v>
                </c:pt>
                <c:pt idx="19">
                  <c:v>2.6945229313704957E-4</c:v>
                </c:pt>
                <c:pt idx="20">
                  <c:v>2.4960997094225962E-4</c:v>
                </c:pt>
                <c:pt idx="21">
                  <c:v>2.324133371068345E-4</c:v>
                </c:pt>
                <c:pt idx="22">
                  <c:v>2.1271743009795629E-4</c:v>
                </c:pt>
                <c:pt idx="23">
                  <c:v>2.0095926916803146E-4</c:v>
                </c:pt>
                <c:pt idx="24">
                  <c:v>1.8802501974476878E-4</c:v>
                </c:pt>
                <c:pt idx="25">
                  <c:v>1.7811850016596643E-4</c:v>
                </c:pt>
                <c:pt idx="26">
                  <c:v>1.6935878604331791E-4</c:v>
                </c:pt>
                <c:pt idx="27">
                  <c:v>1.5907022497941762E-4</c:v>
                </c:pt>
                <c:pt idx="28">
                  <c:v>1.4922227147497915E-4</c:v>
                </c:pt>
                <c:pt idx="29">
                  <c:v>1.4128520639689158E-4</c:v>
                </c:pt>
                <c:pt idx="30">
                  <c:v>1.362880220517159E-4</c:v>
                </c:pt>
                <c:pt idx="31">
                  <c:v>1.3217273382632805E-4</c:v>
                </c:pt>
                <c:pt idx="32">
                  <c:v>1.2644074954814091E-4</c:v>
                </c:pt>
                <c:pt idx="33">
                  <c:v>1.2158998038887672E-4</c:v>
                </c:pt>
                <c:pt idx="34">
                  <c:v>1.1791529972295255E-4</c:v>
                </c:pt>
                <c:pt idx="35">
                  <c:v>1.142413000578906E-4</c:v>
                </c:pt>
                <c:pt idx="36">
                  <c:v>1.1262460400508996E-4</c:v>
                </c:pt>
                <c:pt idx="37">
                  <c:v>1.1027242701841418E-4</c:v>
                </c:pt>
                <c:pt idx="38">
                  <c:v>1.0542233886001387E-4</c:v>
                </c:pt>
                <c:pt idx="39">
                  <c:v>1.0321793906097737E-4</c:v>
                </c:pt>
                <c:pt idx="40">
                  <c:v>9.954325839505178E-5</c:v>
                </c:pt>
                <c:pt idx="41">
                  <c:v>9.4251881676326948E-5</c:v>
                </c:pt>
                <c:pt idx="42">
                  <c:v>9.4398977863102882E-5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95-A84F-9DE8-8979EA7148F1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'15cm height '!$Q$3:$Q$45</c:f>
              <c:numCache>
                <c:formatCode>General</c:formatCode>
                <c:ptCount val="43"/>
                <c:pt idx="0">
                  <c:v>2.2604138052409799</c:v>
                </c:pt>
                <c:pt idx="1">
                  <c:v>2.2441806294734175</c:v>
                </c:pt>
                <c:pt idx="2">
                  <c:v>2.2276669139604643</c:v>
                </c:pt>
                <c:pt idx="3">
                  <c:v>2.2135629535165169</c:v>
                </c:pt>
                <c:pt idx="4">
                  <c:v>2.2000755046914171</c:v>
                </c:pt>
                <c:pt idx="5">
                  <c:v>2.1863492105791309</c:v>
                </c:pt>
                <c:pt idx="6">
                  <c:v>2.1733099461046836</c:v>
                </c:pt>
                <c:pt idx="7">
                  <c:v>2.1609156722396481</c:v>
                </c:pt>
                <c:pt idx="8">
                  <c:v>2.1491790786619638</c:v>
                </c:pt>
                <c:pt idx="9">
                  <c:v>2.1387599587228512</c:v>
                </c:pt>
                <c:pt idx="10">
                  <c:v>2.128972440914382</c:v>
                </c:pt>
                <c:pt idx="11">
                  <c:v>2.1181511360322194</c:v>
                </c:pt>
                <c:pt idx="12">
                  <c:v>2.1086443740152987</c:v>
                </c:pt>
                <c:pt idx="13">
                  <c:v>2.0992585745152219</c:v>
                </c:pt>
                <c:pt idx="14">
                  <c:v>2.0915155318307534</c:v>
                </c:pt>
                <c:pt idx="15">
                  <c:v>2.0831796182144271</c:v>
                </c:pt>
                <c:pt idx="16">
                  <c:v>2.0748905823359789</c:v>
                </c:pt>
                <c:pt idx="17">
                  <c:v>2.0673207438734993</c:v>
                </c:pt>
                <c:pt idx="18">
                  <c:v>2.0603965969787104</c:v>
                </c:pt>
                <c:pt idx="19">
                  <c:v>2.0540730873951465</c:v>
                </c:pt>
                <c:pt idx="20">
                  <c:v>2.0482160851642517</c:v>
                </c:pt>
                <c:pt idx="21">
                  <c:v>2.0427630688191423</c:v>
                </c:pt>
                <c:pt idx="22">
                  <c:v>2.0377718081331846</c:v>
                </c:pt>
                <c:pt idx="23">
                  <c:v>2.033057535900344</c:v>
                </c:pt>
                <c:pt idx="24">
                  <c:v>2.0286464946918721</c:v>
                </c:pt>
                <c:pt idx="25">
                  <c:v>2.0244682219358023</c:v>
                </c:pt>
                <c:pt idx="26">
                  <c:v>2.020495605535487</c:v>
                </c:pt>
                <c:pt idx="27">
                  <c:v>2.0167641098921263</c:v>
                </c:pt>
                <c:pt idx="28">
                  <c:v>2.0132636798361703</c:v>
                </c:pt>
                <c:pt idx="29">
                  <c:v>2.0099496279530822</c:v>
                </c:pt>
                <c:pt idx="30">
                  <c:v>2.0067530700069538</c:v>
                </c:pt>
                <c:pt idx="31">
                  <c:v>2.0036531235560049</c:v>
                </c:pt>
                <c:pt idx="32">
                  <c:v>2.0006874419177891</c:v>
                </c:pt>
                <c:pt idx="33">
                  <c:v>1.9978356181688603</c:v>
                </c:pt>
                <c:pt idx="34">
                  <c:v>1.9950700620340447</c:v>
                </c:pt>
                <c:pt idx="35">
                  <c:v>1.9923907137627042</c:v>
                </c:pt>
                <c:pt idx="36">
                  <c:v>1.9897493972483589</c:v>
                </c:pt>
                <c:pt idx="37">
                  <c:v>1.9871632074730832</c:v>
                </c:pt>
                <c:pt idx="38">
                  <c:v>1.984690586549327</c:v>
                </c:pt>
                <c:pt idx="39">
                  <c:v>1.9822698437957469</c:v>
                </c:pt>
                <c:pt idx="40">
                  <c:v>1.9799352147503031</c:v>
                </c:pt>
                <c:pt idx="41">
                  <c:v>1.9777245585372267</c:v>
                </c:pt>
                <c:pt idx="42">
                  <c:v>1.9755108047816123</c:v>
                </c:pt>
              </c:numCache>
            </c:numRef>
          </c:xVal>
          <c:yVal>
            <c:numRef>
              <c:f>'15cm height '!$R$3:$R$45</c:f>
              <c:numCache>
                <c:formatCode>General</c:formatCode>
                <c:ptCount val="43"/>
                <c:pt idx="0">
                  <c:v>9.6811691525856359E-4</c:v>
                </c:pt>
                <c:pt idx="1">
                  <c:v>9.2386008553672536E-4</c:v>
                </c:pt>
                <c:pt idx="2">
                  <c:v>8.8118039697855752E-4</c:v>
                </c:pt>
                <c:pt idx="3">
                  <c:v>8.412234145048908E-4</c:v>
                </c:pt>
                <c:pt idx="4">
                  <c:v>7.9947400254151561E-4</c:v>
                </c:pt>
                <c:pt idx="5">
                  <c:v>7.6114070957515861E-4</c:v>
                </c:pt>
                <c:pt idx="6">
                  <c:v>7.1860408249455575E-4</c:v>
                </c:pt>
                <c:pt idx="7">
                  <c:v>6.7922624231691014E-4</c:v>
                </c:pt>
                <c:pt idx="8">
                  <c:v>6.3967181754606174E-4</c:v>
                </c:pt>
                <c:pt idx="9">
                  <c:v>6.0037095325757739E-4</c:v>
                </c:pt>
                <c:pt idx="10">
                  <c:v>5.6139138239341148E-4</c:v>
                </c:pt>
                <c:pt idx="11">
                  <c:v>5.2010429714417479E-4</c:v>
                </c:pt>
                <c:pt idx="12">
                  <c:v>4.8011888334190854E-4</c:v>
                </c:pt>
                <c:pt idx="13">
                  <c:v>4.4719681225283614E-4</c:v>
                </c:pt>
                <c:pt idx="14">
                  <c:v>4.1069187134420233E-4</c:v>
                </c:pt>
                <c:pt idx="15">
                  <c:v>3.7439480974853993E-4</c:v>
                </c:pt>
                <c:pt idx="16">
                  <c:v>3.3711974646179373E-4</c:v>
                </c:pt>
                <c:pt idx="17">
                  <c:v>3.0680672768700252E-4</c:v>
                </c:pt>
                <c:pt idx="18">
                  <c:v>2.7971986621434667E-4</c:v>
                </c:pt>
                <c:pt idx="19">
                  <c:v>2.5468841510215305E-4</c:v>
                </c:pt>
                <c:pt idx="20">
                  <c:v>2.3526055466215935E-4</c:v>
                </c:pt>
                <c:pt idx="21">
                  <c:v>2.1846932085556073E-4</c:v>
                </c:pt>
                <c:pt idx="22">
                  <c:v>1.9946653413668077E-4</c:v>
                </c:pt>
                <c:pt idx="23">
                  <c:v>1.8800488182677859E-4</c:v>
                </c:pt>
                <c:pt idx="24">
                  <c:v>1.7552275715072987E-4</c:v>
                </c:pt>
                <c:pt idx="25">
                  <c:v>1.6593248147902525E-4</c:v>
                </c:pt>
                <c:pt idx="26">
                  <c:v>1.5746246892760717E-4</c:v>
                </c:pt>
                <c:pt idx="27">
                  <c:v>1.4762347146225104E-4</c:v>
                </c:pt>
                <c:pt idx="28">
                  <c:v>1.3824381805129879E-4</c:v>
                </c:pt>
                <c:pt idx="29">
                  <c:v>1.3067523156834893E-4</c:v>
                </c:pt>
                <c:pt idx="30">
                  <c:v>1.2585284546136747E-4</c:v>
                </c:pt>
                <c:pt idx="31">
                  <c:v>1.2186411113368762E-4</c:v>
                </c:pt>
                <c:pt idx="32">
                  <c:v>1.1640663154853598E-4</c:v>
                </c:pt>
                <c:pt idx="33">
                  <c:v>1.1178124810758197E-4</c:v>
                </c:pt>
                <c:pt idx="34">
                  <c:v>1.0825294631071259E-4</c:v>
                </c:pt>
                <c:pt idx="35">
                  <c:v>1.0473915359606127E-4</c:v>
                </c:pt>
                <c:pt idx="36">
                  <c:v>1.0312004010091055E-4</c:v>
                </c:pt>
                <c:pt idx="37">
                  <c:v>1.0083513526029371E-4</c:v>
                </c:pt>
                <c:pt idx="38">
                  <c:v>9.6280175078760144E-5</c:v>
                </c:pt>
                <c:pt idx="39">
                  <c:v>9.4151961416213893E-5</c:v>
                </c:pt>
                <c:pt idx="40">
                  <c:v>9.0693100033968245E-5</c:v>
                </c:pt>
                <c:pt idx="41">
                  <c:v>8.5776288433564169E-5</c:v>
                </c:pt>
                <c:pt idx="42">
                  <c:v>8.5813994003974792E-5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95-A84F-9DE8-8979EA71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'15cm height '!$Q$3:$Q$45</c:f>
              <c:numCache>
                <c:formatCode>General</c:formatCode>
                <c:ptCount val="43"/>
                <c:pt idx="0">
                  <c:v>2.2604138052409799</c:v>
                </c:pt>
                <c:pt idx="1">
                  <c:v>2.2441806294734175</c:v>
                </c:pt>
                <c:pt idx="2">
                  <c:v>2.2276669139604643</c:v>
                </c:pt>
                <c:pt idx="3">
                  <c:v>2.2135629535165169</c:v>
                </c:pt>
                <c:pt idx="4">
                  <c:v>2.2000755046914171</c:v>
                </c:pt>
                <c:pt idx="5">
                  <c:v>2.1863492105791309</c:v>
                </c:pt>
                <c:pt idx="6">
                  <c:v>2.1733099461046836</c:v>
                </c:pt>
                <c:pt idx="7">
                  <c:v>2.1609156722396481</c:v>
                </c:pt>
                <c:pt idx="8">
                  <c:v>2.1491790786619638</c:v>
                </c:pt>
                <c:pt idx="9">
                  <c:v>2.1387599587228512</c:v>
                </c:pt>
                <c:pt idx="10">
                  <c:v>2.128972440914382</c:v>
                </c:pt>
                <c:pt idx="11">
                  <c:v>2.1181511360322194</c:v>
                </c:pt>
                <c:pt idx="12">
                  <c:v>2.1086443740152987</c:v>
                </c:pt>
                <c:pt idx="13">
                  <c:v>2.0992585745152219</c:v>
                </c:pt>
                <c:pt idx="14">
                  <c:v>2.0915155318307534</c:v>
                </c:pt>
                <c:pt idx="15">
                  <c:v>2.0831796182144271</c:v>
                </c:pt>
                <c:pt idx="16">
                  <c:v>2.0748905823359789</c:v>
                </c:pt>
                <c:pt idx="17">
                  <c:v>2.0673207438734993</c:v>
                </c:pt>
                <c:pt idx="18">
                  <c:v>2.0603965969787104</c:v>
                </c:pt>
                <c:pt idx="19">
                  <c:v>2.0540730873951465</c:v>
                </c:pt>
                <c:pt idx="20">
                  <c:v>2.0482160851642517</c:v>
                </c:pt>
                <c:pt idx="21">
                  <c:v>2.0427630688191423</c:v>
                </c:pt>
                <c:pt idx="22">
                  <c:v>2.0377718081331846</c:v>
                </c:pt>
                <c:pt idx="23">
                  <c:v>2.033057535900344</c:v>
                </c:pt>
                <c:pt idx="24">
                  <c:v>2.0286464946918721</c:v>
                </c:pt>
                <c:pt idx="25">
                  <c:v>2.0244682219358023</c:v>
                </c:pt>
                <c:pt idx="26">
                  <c:v>2.020495605535487</c:v>
                </c:pt>
                <c:pt idx="27">
                  <c:v>2.0167641098921263</c:v>
                </c:pt>
                <c:pt idx="28">
                  <c:v>2.0132636798361703</c:v>
                </c:pt>
                <c:pt idx="29">
                  <c:v>2.0099496279530822</c:v>
                </c:pt>
                <c:pt idx="30">
                  <c:v>2.0067530700069538</c:v>
                </c:pt>
                <c:pt idx="31">
                  <c:v>2.0036531235560049</c:v>
                </c:pt>
                <c:pt idx="32">
                  <c:v>2.0006874419177891</c:v>
                </c:pt>
                <c:pt idx="33">
                  <c:v>1.9978356181688603</c:v>
                </c:pt>
                <c:pt idx="34">
                  <c:v>1.9950700620340447</c:v>
                </c:pt>
                <c:pt idx="35">
                  <c:v>1.9923907137627042</c:v>
                </c:pt>
                <c:pt idx="36">
                  <c:v>1.9897493972483589</c:v>
                </c:pt>
                <c:pt idx="37">
                  <c:v>1.9871632074730832</c:v>
                </c:pt>
                <c:pt idx="38">
                  <c:v>1.984690586549327</c:v>
                </c:pt>
                <c:pt idx="39">
                  <c:v>1.9822698437957469</c:v>
                </c:pt>
                <c:pt idx="40">
                  <c:v>1.9799352147503031</c:v>
                </c:pt>
                <c:pt idx="41">
                  <c:v>1.9777245585372267</c:v>
                </c:pt>
                <c:pt idx="42">
                  <c:v>1.9755108047816123</c:v>
                </c:pt>
              </c:numCache>
            </c:numRef>
          </c:xVal>
          <c:yVal>
            <c:numRef>
              <c:f>'15cm height '!$S$3:$S$45</c:f>
              <c:numCache>
                <c:formatCode>General</c:formatCode>
                <c:ptCount val="43"/>
                <c:pt idx="0">
                  <c:v>13.970235322614821</c:v>
                </c:pt>
                <c:pt idx="1">
                  <c:v>8.5517808219859752</c:v>
                </c:pt>
                <c:pt idx="2">
                  <c:v>4.6513695920155387</c:v>
                </c:pt>
                <c:pt idx="3">
                  <c:v>2.3593937720898501</c:v>
                </c:pt>
                <c:pt idx="4">
                  <c:v>0.95772709652385724</c:v>
                </c:pt>
                <c:pt idx="5">
                  <c:v>0.21132701865075559</c:v>
                </c:pt>
                <c:pt idx="6">
                  <c:v>2.9961300305539709E-5</c:v>
                </c:pt>
                <c:pt idx="7">
                  <c:v>0.14774609412084083</c:v>
                </c:pt>
                <c:pt idx="8">
                  <c:v>0.50878679461031118</c:v>
                </c:pt>
                <c:pt idx="9">
                  <c:v>0.93162098527980974</c:v>
                </c:pt>
                <c:pt idx="10">
                  <c:v>1.3567029724742319</c:v>
                </c:pt>
                <c:pt idx="11">
                  <c:v>1.8234171174813463</c:v>
                </c:pt>
                <c:pt idx="12">
                  <c:v>2.1568041227052155</c:v>
                </c:pt>
                <c:pt idx="13">
                  <c:v>2.477352556080632</c:v>
                </c:pt>
                <c:pt idx="14">
                  <c:v>2.5691981624787905</c:v>
                </c:pt>
                <c:pt idx="15">
                  <c:v>2.6142751191967637</c:v>
                </c:pt>
                <c:pt idx="16">
                  <c:v>2.5484544441665964</c:v>
                </c:pt>
                <c:pt idx="17">
                  <c:v>2.4664912389442022</c:v>
                </c:pt>
                <c:pt idx="18">
                  <c:v>2.3429400247126662</c:v>
                </c:pt>
                <c:pt idx="19">
                  <c:v>2.1797209462929992</c:v>
                </c:pt>
                <c:pt idx="20">
                  <c:v>2.0590574757960662</c:v>
                </c:pt>
                <c:pt idx="21">
                  <c:v>1.9443558921578685</c:v>
                </c:pt>
                <c:pt idx="22">
                  <c:v>1.7558624377654786</c:v>
                </c:pt>
                <c:pt idx="23">
                  <c:v>1.6781615138721273</c:v>
                </c:pt>
                <c:pt idx="24">
                  <c:v>1.563065699703047</c:v>
                </c:pt>
                <c:pt idx="25">
                  <c:v>1.4849905143847955</c:v>
                </c:pt>
                <c:pt idx="26">
                  <c:v>1.4152236091755217</c:v>
                </c:pt>
                <c:pt idx="27">
                  <c:v>1.3102816608276537</c:v>
                </c:pt>
                <c:pt idx="28">
                  <c:v>1.2052643957591898</c:v>
                </c:pt>
                <c:pt idx="29">
                  <c:v>1.1257156586230845</c:v>
                </c:pt>
                <c:pt idx="30">
                  <c:v>1.0889291047175584</c:v>
                </c:pt>
                <c:pt idx="31">
                  <c:v>1.0626770181922134</c:v>
                </c:pt>
                <c:pt idx="32">
                  <c:v>1.0068352402999554</c:v>
                </c:pt>
                <c:pt idx="33">
                  <c:v>0.96211228966113704</c:v>
                </c:pt>
                <c:pt idx="34">
                  <c:v>0.93361073463025201</c:v>
                </c:pt>
                <c:pt idx="35">
                  <c:v>0.90290787382055515</c:v>
                </c:pt>
                <c:pt idx="36">
                  <c:v>0.90336735008630142</c:v>
                </c:pt>
                <c:pt idx="37">
                  <c:v>0.89062475727888524</c:v>
                </c:pt>
                <c:pt idx="38">
                  <c:v>0.83579158603267401</c:v>
                </c:pt>
                <c:pt idx="39">
                  <c:v>0.82191950655351176</c:v>
                </c:pt>
                <c:pt idx="40">
                  <c:v>0.78325303016256809</c:v>
                </c:pt>
                <c:pt idx="41">
                  <c:v>0.71835680816766068</c:v>
                </c:pt>
                <c:pt idx="42">
                  <c:v>0.73701947861489836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95-A84F-9DE8-8979EA71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baseline="0">
                    <a:effectLst/>
                  </a:rPr>
                  <a:t>O</a:t>
                </a:r>
                <a:r>
                  <a:rPr lang="en-GB" sz="800" b="0" i="0" u="none" strike="noStrike" baseline="30000">
                    <a:effectLst/>
                  </a:rPr>
                  <a:t>2-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66535186093156"/>
          <c:y val="0.11661169582206665"/>
          <c:w val="0.15786334780045697"/>
          <c:h val="0.149177871596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baseline="0">
                <a:solidFill>
                  <a:srgbClr val="0E2841"/>
                </a:solidFill>
              </a:rPr>
              <a:t>Calculated Error Between Actual and Theoretical Rate of CO2 absorption  vs O2- Concentration for 20cm Molten Salt Height.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'20cm height  '!$Q$3:$Q$36</c:f>
              <c:numCache>
                <c:formatCode>General</c:formatCode>
                <c:ptCount val="34"/>
                <c:pt idx="0">
                  <c:v>2.2597304467587991</c:v>
                </c:pt>
                <c:pt idx="1">
                  <c:v>2.2472650420134537</c:v>
                </c:pt>
                <c:pt idx="2">
                  <c:v>2.2341446066328396</c:v>
                </c:pt>
                <c:pt idx="3">
                  <c:v>2.2177625446666327</c:v>
                </c:pt>
                <c:pt idx="4">
                  <c:v>2.2031429437265291</c:v>
                </c:pt>
                <c:pt idx="5">
                  <c:v>2.1891274811543373</c:v>
                </c:pt>
                <c:pt idx="6">
                  <c:v>2.1763924264885035</c:v>
                </c:pt>
                <c:pt idx="7">
                  <c:v>2.1654169693720648</c:v>
                </c:pt>
                <c:pt idx="8">
                  <c:v>2.1555134373737368</c:v>
                </c:pt>
                <c:pt idx="9">
                  <c:v>2.1461194362974485</c:v>
                </c:pt>
                <c:pt idx="10">
                  <c:v>2.1377459077383292</c:v>
                </c:pt>
                <c:pt idx="11">
                  <c:v>2.1298678633341619</c:v>
                </c:pt>
                <c:pt idx="12">
                  <c:v>2.1226732023021926</c:v>
                </c:pt>
                <c:pt idx="13">
                  <c:v>2.1178705269747273</c:v>
                </c:pt>
                <c:pt idx="14">
                  <c:v>2.1114102976447633</c:v>
                </c:pt>
                <c:pt idx="15">
                  <c:v>2.105703826460227</c:v>
                </c:pt>
                <c:pt idx="16">
                  <c:v>2.1007514697736163</c:v>
                </c:pt>
                <c:pt idx="17">
                  <c:v>2.096207064346896</c:v>
                </c:pt>
                <c:pt idx="18">
                  <c:v>2.0918000377967578</c:v>
                </c:pt>
                <c:pt idx="19">
                  <c:v>2.0863388239247973</c:v>
                </c:pt>
                <c:pt idx="20">
                  <c:v>2.0839373056762422</c:v>
                </c:pt>
                <c:pt idx="21">
                  <c:v>2.076798871808057</c:v>
                </c:pt>
                <c:pt idx="22">
                  <c:v>2.0740913350854253</c:v>
                </c:pt>
                <c:pt idx="23">
                  <c:v>2.0715009332872927</c:v>
                </c:pt>
                <c:pt idx="24">
                  <c:v>2.0684683654807361</c:v>
                </c:pt>
                <c:pt idx="25">
                  <c:v>2.0674489710817254</c:v>
                </c:pt>
                <c:pt idx="26">
                  <c:v>2.0660090247452603</c:v>
                </c:pt>
                <c:pt idx="27">
                  <c:v>2.0647152943383373</c:v>
                </c:pt>
                <c:pt idx="28">
                  <c:v>2.0636181892182002</c:v>
                </c:pt>
                <c:pt idx="29">
                  <c:v>2.062546014023408</c:v>
                </c:pt>
                <c:pt idx="30">
                  <c:v>2.0618946091080828</c:v>
                </c:pt>
                <c:pt idx="31">
                  <c:v>2.061252733427712</c:v>
                </c:pt>
                <c:pt idx="32">
                  <c:v>2.0607194368290576</c:v>
                </c:pt>
                <c:pt idx="33">
                  <c:v>2.0602508243985422</c:v>
                </c:pt>
              </c:numCache>
            </c:numRef>
          </c:xVal>
          <c:yVal>
            <c:numRef>
              <c:f>'20cm height  '!$S$3:$S$36</c:f>
              <c:numCache>
                <c:formatCode>General</c:formatCode>
                <c:ptCount val="34"/>
                <c:pt idx="0">
                  <c:v>10.598064964704834</c:v>
                </c:pt>
                <c:pt idx="1">
                  <c:v>6.9844256039378614</c:v>
                </c:pt>
                <c:pt idx="2">
                  <c:v>4.3090179332294936</c:v>
                </c:pt>
                <c:pt idx="3">
                  <c:v>1.8654109782041457</c:v>
                </c:pt>
                <c:pt idx="4">
                  <c:v>0.57802176866268895</c:v>
                </c:pt>
                <c:pt idx="5">
                  <c:v>4.7402795552930116E-2</c:v>
                </c:pt>
                <c:pt idx="6">
                  <c:v>5.5111454436932765E-2</c:v>
                </c:pt>
                <c:pt idx="7">
                  <c:v>0.34389858764343095</c:v>
                </c:pt>
                <c:pt idx="8">
                  <c:v>0.7575391711281837</c:v>
                </c:pt>
                <c:pt idx="9">
                  <c:v>1.2234686697628225</c:v>
                </c:pt>
                <c:pt idx="10">
                  <c:v>1.6379132478245197</c:v>
                </c:pt>
                <c:pt idx="11">
                  <c:v>1.9965324114270131</c:v>
                </c:pt>
                <c:pt idx="12">
                  <c:v>2.2773458853770454</c:v>
                </c:pt>
                <c:pt idx="13">
                  <c:v>2.3569960136546229</c:v>
                </c:pt>
                <c:pt idx="14">
                  <c:v>2.4870352885047406</c:v>
                </c:pt>
                <c:pt idx="15">
                  <c:v>2.4982245249787378</c:v>
                </c:pt>
                <c:pt idx="16">
                  <c:v>2.4231390940328121</c:v>
                </c:pt>
                <c:pt idx="17">
                  <c:v>2.2714988152504207</c:v>
                </c:pt>
                <c:pt idx="18">
                  <c:v>2.072936388569719</c:v>
                </c:pt>
                <c:pt idx="19">
                  <c:v>1.7925968378574468</c:v>
                </c:pt>
                <c:pt idx="20">
                  <c:v>1.5164629199845643</c:v>
                </c:pt>
                <c:pt idx="21">
                  <c:v>0.97800038575502024</c:v>
                </c:pt>
                <c:pt idx="22">
                  <c:v>0.75999405818997545</c:v>
                </c:pt>
                <c:pt idx="23">
                  <c:v>0.56650213181770814</c:v>
                </c:pt>
                <c:pt idx="24">
                  <c:v>0.37397399451935232</c:v>
                </c:pt>
                <c:pt idx="25">
                  <c:v>0.28043295508231564</c:v>
                </c:pt>
                <c:pt idx="26">
                  <c:v>0.21818827959325576</c:v>
                </c:pt>
                <c:pt idx="27">
                  <c:v>0.15912520549402481</c:v>
                </c:pt>
                <c:pt idx="28">
                  <c:v>0.11657873025397782</c:v>
                </c:pt>
                <c:pt idx="29">
                  <c:v>9.0863604950025656E-2</c:v>
                </c:pt>
                <c:pt idx="30">
                  <c:v>5.4234014618303433E-2</c:v>
                </c:pt>
                <c:pt idx="31">
                  <c:v>4.1512889914513108E-2</c:v>
                </c:pt>
                <c:pt idx="32">
                  <c:v>2.8905810910809574E-2</c:v>
                </c:pt>
                <c:pt idx="33">
                  <c:v>2.2494101227025769E-2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20cm Molten Salt Height,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10326482124388"/>
          <c:y val="0.11196658453936052"/>
          <c:w val="0.81621900826446281"/>
          <c:h val="0.77922982321505418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'20cm height  '!$Q$3:$Q$36</c:f>
              <c:numCache>
                <c:formatCode>General</c:formatCode>
                <c:ptCount val="34"/>
                <c:pt idx="0">
                  <c:v>2.2597304467587991</c:v>
                </c:pt>
                <c:pt idx="1">
                  <c:v>2.2472650420134537</c:v>
                </c:pt>
                <c:pt idx="2">
                  <c:v>2.2341446066328396</c:v>
                </c:pt>
                <c:pt idx="3">
                  <c:v>2.2177625446666327</c:v>
                </c:pt>
                <c:pt idx="4">
                  <c:v>2.2031429437265291</c:v>
                </c:pt>
                <c:pt idx="5">
                  <c:v>2.1891274811543373</c:v>
                </c:pt>
                <c:pt idx="6">
                  <c:v>2.1763924264885035</c:v>
                </c:pt>
                <c:pt idx="7">
                  <c:v>2.1654169693720648</c:v>
                </c:pt>
                <c:pt idx="8">
                  <c:v>2.1555134373737368</c:v>
                </c:pt>
                <c:pt idx="9">
                  <c:v>2.1461194362974485</c:v>
                </c:pt>
                <c:pt idx="10">
                  <c:v>2.1377459077383292</c:v>
                </c:pt>
                <c:pt idx="11">
                  <c:v>2.1298678633341619</c:v>
                </c:pt>
                <c:pt idx="12">
                  <c:v>2.1226732023021926</c:v>
                </c:pt>
                <c:pt idx="13">
                  <c:v>2.1178705269747273</c:v>
                </c:pt>
                <c:pt idx="14">
                  <c:v>2.1114102976447633</c:v>
                </c:pt>
                <c:pt idx="15">
                  <c:v>2.105703826460227</c:v>
                </c:pt>
                <c:pt idx="16">
                  <c:v>2.1007514697736163</c:v>
                </c:pt>
                <c:pt idx="17">
                  <c:v>2.096207064346896</c:v>
                </c:pt>
                <c:pt idx="18">
                  <c:v>2.0918000377967578</c:v>
                </c:pt>
                <c:pt idx="19">
                  <c:v>2.0863388239247973</c:v>
                </c:pt>
                <c:pt idx="20">
                  <c:v>2.0839373056762422</c:v>
                </c:pt>
                <c:pt idx="21">
                  <c:v>2.076798871808057</c:v>
                </c:pt>
                <c:pt idx="22">
                  <c:v>2.0740913350854253</c:v>
                </c:pt>
                <c:pt idx="23">
                  <c:v>2.0715009332872927</c:v>
                </c:pt>
                <c:pt idx="24">
                  <c:v>2.0684683654807361</c:v>
                </c:pt>
                <c:pt idx="25">
                  <c:v>2.0674489710817254</c:v>
                </c:pt>
                <c:pt idx="26">
                  <c:v>2.0660090247452603</c:v>
                </c:pt>
                <c:pt idx="27">
                  <c:v>2.0647152943383373</c:v>
                </c:pt>
                <c:pt idx="28">
                  <c:v>2.0636181892182002</c:v>
                </c:pt>
                <c:pt idx="29">
                  <c:v>2.062546014023408</c:v>
                </c:pt>
                <c:pt idx="30">
                  <c:v>2.0618946091080828</c:v>
                </c:pt>
                <c:pt idx="31">
                  <c:v>2.061252733427712</c:v>
                </c:pt>
                <c:pt idx="32">
                  <c:v>2.0607194368290576</c:v>
                </c:pt>
                <c:pt idx="33">
                  <c:v>2.0602508243985422</c:v>
                </c:pt>
              </c:numCache>
            </c:numRef>
          </c:xVal>
          <c:yVal>
            <c:numRef>
              <c:f>'20cm height  '!$K$3:$K$36</c:f>
              <c:numCache>
                <c:formatCode>General</c:formatCode>
                <c:ptCount val="34"/>
                <c:pt idx="0">
                  <c:v>9.2815057019918624E-4</c:v>
                </c:pt>
                <c:pt idx="1">
                  <c:v>8.9998624718753701E-4</c:v>
                </c:pt>
                <c:pt idx="2">
                  <c:v>8.8880620832168305E-4</c:v>
                </c:pt>
                <c:pt idx="3">
                  <c:v>8.6163436916024037E-4</c:v>
                </c:pt>
                <c:pt idx="4">
                  <c:v>8.3047456169507456E-4</c:v>
                </c:pt>
                <c:pt idx="5">
                  <c:v>7.9608129402422253E-4</c:v>
                </c:pt>
                <c:pt idx="6">
                  <c:v>7.5767543305838166E-4</c:v>
                </c:pt>
                <c:pt idx="7">
                  <c:v>7.2169304986974974E-4</c:v>
                </c:pt>
                <c:pt idx="8">
                  <c:v>6.8738143420257595E-4</c:v>
                </c:pt>
                <c:pt idx="9">
                  <c:v>6.5199186226666734E-4</c:v>
                </c:pt>
                <c:pt idx="10">
                  <c:v>6.1527753934865505E-4</c:v>
                </c:pt>
                <c:pt idx="11">
                  <c:v>5.7887749832970291E-4</c:v>
                </c:pt>
                <c:pt idx="12">
                  <c:v>5.4470623694074486E-4</c:v>
                </c:pt>
                <c:pt idx="13">
                  <c:v>5.1338475987029969E-4</c:v>
                </c:pt>
                <c:pt idx="14">
                  <c:v>4.7987223061776393E-4</c:v>
                </c:pt>
                <c:pt idx="15">
                  <c:v>4.4551566889352087E-4</c:v>
                </c:pt>
                <c:pt idx="16">
                  <c:v>4.1240050364553949E-4</c:v>
                </c:pt>
                <c:pt idx="17">
                  <c:v>3.7841930959791752E-4</c:v>
                </c:pt>
                <c:pt idx="18">
                  <c:v>3.440626797735884E-4</c:v>
                </c:pt>
                <c:pt idx="19">
                  <c:v>3.0190518504410801E-4</c:v>
                </c:pt>
                <c:pt idx="20">
                  <c:v>2.7095934805063056E-4</c:v>
                </c:pt>
                <c:pt idx="21">
                  <c:v>2.0299478075262235E-4</c:v>
                </c:pt>
                <c:pt idx="22">
                  <c:v>1.7450306657526777E-4</c:v>
                </c:pt>
                <c:pt idx="23">
                  <c:v>1.4716496786271825E-4</c:v>
                </c:pt>
                <c:pt idx="24">
                  <c:v>1.1640892581023325E-4</c:v>
                </c:pt>
                <c:pt idx="25">
                  <c:v>9.9916446868907163E-5</c:v>
                </c:pt>
                <c:pt idx="26">
                  <c:v>8.7049616531249975E-5</c:v>
                </c:pt>
                <c:pt idx="27">
                  <c:v>7.3527663361749919E-5</c:v>
                </c:pt>
                <c:pt idx="28">
                  <c:v>6.2357206178061643E-5</c:v>
                </c:pt>
                <c:pt idx="29">
                  <c:v>5.4562470280696605E-5</c:v>
                </c:pt>
                <c:pt idx="30">
                  <c:v>4.1927180237035963E-5</c:v>
                </c:pt>
                <c:pt idx="31">
                  <c:v>3.6488707331536957E-5</c:v>
                </c:pt>
                <c:pt idx="32">
                  <c:v>3.0315434493022927E-5</c:v>
                </c:pt>
                <c:pt idx="33">
                  <c:v>2.664075382709705E-5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95-A84F-9DE8-8979EA7148F1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'20cm height  '!$Q$3:$Q$36</c:f>
              <c:numCache>
                <c:formatCode>General</c:formatCode>
                <c:ptCount val="34"/>
                <c:pt idx="0">
                  <c:v>2.2597304467587991</c:v>
                </c:pt>
                <c:pt idx="1">
                  <c:v>2.2472650420134537</c:v>
                </c:pt>
                <c:pt idx="2">
                  <c:v>2.2341446066328396</c:v>
                </c:pt>
                <c:pt idx="3">
                  <c:v>2.2177625446666327</c:v>
                </c:pt>
                <c:pt idx="4">
                  <c:v>2.2031429437265291</c:v>
                </c:pt>
                <c:pt idx="5">
                  <c:v>2.1891274811543373</c:v>
                </c:pt>
                <c:pt idx="6">
                  <c:v>2.1763924264885035</c:v>
                </c:pt>
                <c:pt idx="7">
                  <c:v>2.1654169693720648</c:v>
                </c:pt>
                <c:pt idx="8">
                  <c:v>2.1555134373737368</c:v>
                </c:pt>
                <c:pt idx="9">
                  <c:v>2.1461194362974485</c:v>
                </c:pt>
                <c:pt idx="10">
                  <c:v>2.1377459077383292</c:v>
                </c:pt>
                <c:pt idx="11">
                  <c:v>2.1298678633341619</c:v>
                </c:pt>
                <c:pt idx="12">
                  <c:v>2.1226732023021926</c:v>
                </c:pt>
                <c:pt idx="13">
                  <c:v>2.1178705269747273</c:v>
                </c:pt>
                <c:pt idx="14">
                  <c:v>2.1114102976447633</c:v>
                </c:pt>
                <c:pt idx="15">
                  <c:v>2.105703826460227</c:v>
                </c:pt>
                <c:pt idx="16">
                  <c:v>2.1007514697736163</c:v>
                </c:pt>
                <c:pt idx="17">
                  <c:v>2.096207064346896</c:v>
                </c:pt>
                <c:pt idx="18">
                  <c:v>2.0918000377967578</c:v>
                </c:pt>
                <c:pt idx="19">
                  <c:v>2.0863388239247973</c:v>
                </c:pt>
                <c:pt idx="20">
                  <c:v>2.0839373056762422</c:v>
                </c:pt>
                <c:pt idx="21">
                  <c:v>2.076798871808057</c:v>
                </c:pt>
                <c:pt idx="22">
                  <c:v>2.0740913350854253</c:v>
                </c:pt>
                <c:pt idx="23">
                  <c:v>2.0715009332872927</c:v>
                </c:pt>
                <c:pt idx="24">
                  <c:v>2.0684683654807361</c:v>
                </c:pt>
                <c:pt idx="25">
                  <c:v>2.0674489710817254</c:v>
                </c:pt>
                <c:pt idx="26">
                  <c:v>2.0660090247452603</c:v>
                </c:pt>
                <c:pt idx="27">
                  <c:v>2.0647152943383373</c:v>
                </c:pt>
                <c:pt idx="28">
                  <c:v>2.0636181892182002</c:v>
                </c:pt>
                <c:pt idx="29">
                  <c:v>2.062546014023408</c:v>
                </c:pt>
                <c:pt idx="30">
                  <c:v>2.0618946091080828</c:v>
                </c:pt>
                <c:pt idx="31">
                  <c:v>2.061252733427712</c:v>
                </c:pt>
                <c:pt idx="32">
                  <c:v>2.0607194368290576</c:v>
                </c:pt>
                <c:pt idx="33">
                  <c:v>2.0602508243985422</c:v>
                </c:pt>
              </c:numCache>
            </c:numRef>
          </c:xVal>
          <c:yVal>
            <c:numRef>
              <c:f>'20cm height  '!$R$3:$R$36</c:f>
              <c:numCache>
                <c:formatCode>General</c:formatCode>
                <c:ptCount val="34"/>
                <c:pt idx="0">
                  <c:v>9.6070523954891983E-4</c:v>
                </c:pt>
                <c:pt idx="1">
                  <c:v>9.2641431106656126E-4</c:v>
                </c:pt>
                <c:pt idx="2">
                  <c:v>9.095643824543699E-4</c:v>
                </c:pt>
                <c:pt idx="3">
                  <c:v>8.7529237405921498E-4</c:v>
                </c:pt>
                <c:pt idx="4">
                  <c:v>8.380773359825481E-4</c:v>
                </c:pt>
                <c:pt idx="5">
                  <c:v>7.9825851233098302E-4</c:v>
                </c:pt>
                <c:pt idx="6">
                  <c:v>7.5532785016448989E-4</c:v>
                </c:pt>
                <c:pt idx="7">
                  <c:v>7.1582876314719404E-4</c:v>
                </c:pt>
                <c:pt idx="8">
                  <c:v>6.7867776158046875E-4</c:v>
                </c:pt>
                <c:pt idx="9">
                  <c:v>6.4093081046422639E-4</c:v>
                </c:pt>
                <c:pt idx="10">
                  <c:v>6.024794408655814E-4</c:v>
                </c:pt>
                <c:pt idx="11">
                  <c:v>5.6474762780153807E-4</c:v>
                </c:pt>
                <c:pt idx="12">
                  <c:v>5.2961535928112199E-4</c:v>
                </c:pt>
                <c:pt idx="13">
                  <c:v>4.9803224863058837E-4</c:v>
                </c:pt>
                <c:pt idx="14">
                  <c:v>4.6410189362547128E-4</c:v>
                </c:pt>
                <c:pt idx="15">
                  <c:v>4.2970989613487747E-4</c:v>
                </c:pt>
                <c:pt idx="16">
                  <c:v>3.9683406829883018E-4</c:v>
                </c:pt>
                <c:pt idx="17">
                  <c:v>3.6334781725226567E-4</c:v>
                </c:pt>
                <c:pt idx="18">
                  <c:v>3.2966498416432606E-4</c:v>
                </c:pt>
                <c:pt idx="19">
                  <c:v>2.8851639556239068E-4</c:v>
                </c:pt>
                <c:pt idx="20">
                  <c:v>2.5864487315324023E-4</c:v>
                </c:pt>
                <c:pt idx="21">
                  <c:v>1.931053905502134E-4</c:v>
                </c:pt>
                <c:pt idx="22">
                  <c:v>1.6578530276687071E-4</c:v>
                </c:pt>
                <c:pt idx="23">
                  <c:v>1.3963833427380409E-4</c:v>
                </c:pt>
                <c:pt idx="24">
                  <c:v>1.1029358449090076E-4</c:v>
                </c:pt>
                <c:pt idx="25">
                  <c:v>9.4620854786029975E-5</c:v>
                </c:pt>
                <c:pt idx="26">
                  <c:v>8.2378553701515657E-5</c:v>
                </c:pt>
                <c:pt idx="27">
                  <c:v>6.953861328066514E-5</c:v>
                </c:pt>
                <c:pt idx="28">
                  <c:v>5.8942843422671147E-5</c:v>
                </c:pt>
                <c:pt idx="29">
                  <c:v>5.1548111228592399E-5</c:v>
                </c:pt>
                <c:pt idx="30">
                  <c:v>3.9598360479770419E-5</c:v>
                </c:pt>
                <c:pt idx="31">
                  <c:v>3.4451236106844124E-5</c:v>
                </c:pt>
                <c:pt idx="32">
                  <c:v>2.8615263592471763E-5</c:v>
                </c:pt>
                <c:pt idx="33">
                  <c:v>2.5140950465751778E-5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95-A84F-9DE8-8979EA71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'20cm height  '!$Q$3:$Q$36</c:f>
              <c:numCache>
                <c:formatCode>General</c:formatCode>
                <c:ptCount val="34"/>
                <c:pt idx="0">
                  <c:v>2.2597304467587991</c:v>
                </c:pt>
                <c:pt idx="1">
                  <c:v>2.2472650420134537</c:v>
                </c:pt>
                <c:pt idx="2">
                  <c:v>2.2341446066328396</c:v>
                </c:pt>
                <c:pt idx="3">
                  <c:v>2.2177625446666327</c:v>
                </c:pt>
                <c:pt idx="4">
                  <c:v>2.2031429437265291</c:v>
                </c:pt>
                <c:pt idx="5">
                  <c:v>2.1891274811543373</c:v>
                </c:pt>
                <c:pt idx="6">
                  <c:v>2.1763924264885035</c:v>
                </c:pt>
                <c:pt idx="7">
                  <c:v>2.1654169693720648</c:v>
                </c:pt>
                <c:pt idx="8">
                  <c:v>2.1555134373737368</c:v>
                </c:pt>
                <c:pt idx="9">
                  <c:v>2.1461194362974485</c:v>
                </c:pt>
                <c:pt idx="10">
                  <c:v>2.1377459077383292</c:v>
                </c:pt>
                <c:pt idx="11">
                  <c:v>2.1298678633341619</c:v>
                </c:pt>
                <c:pt idx="12">
                  <c:v>2.1226732023021926</c:v>
                </c:pt>
                <c:pt idx="13">
                  <c:v>2.1178705269747273</c:v>
                </c:pt>
                <c:pt idx="14">
                  <c:v>2.1114102976447633</c:v>
                </c:pt>
                <c:pt idx="15">
                  <c:v>2.105703826460227</c:v>
                </c:pt>
                <c:pt idx="16">
                  <c:v>2.1007514697736163</c:v>
                </c:pt>
                <c:pt idx="17">
                  <c:v>2.096207064346896</c:v>
                </c:pt>
                <c:pt idx="18">
                  <c:v>2.0918000377967578</c:v>
                </c:pt>
                <c:pt idx="19">
                  <c:v>2.0863388239247973</c:v>
                </c:pt>
                <c:pt idx="20">
                  <c:v>2.0839373056762422</c:v>
                </c:pt>
                <c:pt idx="21">
                  <c:v>2.076798871808057</c:v>
                </c:pt>
                <c:pt idx="22">
                  <c:v>2.0740913350854253</c:v>
                </c:pt>
                <c:pt idx="23">
                  <c:v>2.0715009332872927</c:v>
                </c:pt>
                <c:pt idx="24">
                  <c:v>2.0684683654807361</c:v>
                </c:pt>
                <c:pt idx="25">
                  <c:v>2.0674489710817254</c:v>
                </c:pt>
                <c:pt idx="26">
                  <c:v>2.0660090247452603</c:v>
                </c:pt>
                <c:pt idx="27">
                  <c:v>2.0647152943383373</c:v>
                </c:pt>
                <c:pt idx="28">
                  <c:v>2.0636181892182002</c:v>
                </c:pt>
                <c:pt idx="29">
                  <c:v>2.062546014023408</c:v>
                </c:pt>
                <c:pt idx="30">
                  <c:v>2.0618946091080828</c:v>
                </c:pt>
                <c:pt idx="31">
                  <c:v>2.061252733427712</c:v>
                </c:pt>
                <c:pt idx="32">
                  <c:v>2.0607194368290576</c:v>
                </c:pt>
                <c:pt idx="33">
                  <c:v>2.0602508243985422</c:v>
                </c:pt>
              </c:numCache>
            </c:numRef>
          </c:xVal>
          <c:yVal>
            <c:numRef>
              <c:f>'20cm height  '!$S$3:$S$36</c:f>
              <c:numCache>
                <c:formatCode>General</c:formatCode>
                <c:ptCount val="34"/>
                <c:pt idx="0">
                  <c:v>10.598064964704834</c:v>
                </c:pt>
                <c:pt idx="1">
                  <c:v>6.9844256039378614</c:v>
                </c:pt>
                <c:pt idx="2">
                  <c:v>4.3090179332294936</c:v>
                </c:pt>
                <c:pt idx="3">
                  <c:v>1.8654109782041457</c:v>
                </c:pt>
                <c:pt idx="4">
                  <c:v>0.57802176866268895</c:v>
                </c:pt>
                <c:pt idx="5">
                  <c:v>4.7402795552930116E-2</c:v>
                </c:pt>
                <c:pt idx="6">
                  <c:v>5.5111454436932765E-2</c:v>
                </c:pt>
                <c:pt idx="7">
                  <c:v>0.34389858764343095</c:v>
                </c:pt>
                <c:pt idx="8">
                  <c:v>0.7575391711281837</c:v>
                </c:pt>
                <c:pt idx="9">
                  <c:v>1.2234686697628225</c:v>
                </c:pt>
                <c:pt idx="10">
                  <c:v>1.6379132478245197</c:v>
                </c:pt>
                <c:pt idx="11">
                  <c:v>1.9965324114270131</c:v>
                </c:pt>
                <c:pt idx="12">
                  <c:v>2.2773458853770454</c:v>
                </c:pt>
                <c:pt idx="13">
                  <c:v>2.3569960136546229</c:v>
                </c:pt>
                <c:pt idx="14">
                  <c:v>2.4870352885047406</c:v>
                </c:pt>
                <c:pt idx="15">
                  <c:v>2.4982245249787378</c:v>
                </c:pt>
                <c:pt idx="16">
                  <c:v>2.4231390940328121</c:v>
                </c:pt>
                <c:pt idx="17">
                  <c:v>2.2714988152504207</c:v>
                </c:pt>
                <c:pt idx="18">
                  <c:v>2.072936388569719</c:v>
                </c:pt>
                <c:pt idx="19">
                  <c:v>1.7925968378574468</c:v>
                </c:pt>
                <c:pt idx="20">
                  <c:v>1.5164629199845643</c:v>
                </c:pt>
                <c:pt idx="21">
                  <c:v>0.97800038575502024</c:v>
                </c:pt>
                <c:pt idx="22">
                  <c:v>0.75999405818997545</c:v>
                </c:pt>
                <c:pt idx="23">
                  <c:v>0.56650213181770814</c:v>
                </c:pt>
                <c:pt idx="24">
                  <c:v>0.37397399451935232</c:v>
                </c:pt>
                <c:pt idx="25">
                  <c:v>0.28043295508231564</c:v>
                </c:pt>
                <c:pt idx="26">
                  <c:v>0.21818827959325576</c:v>
                </c:pt>
                <c:pt idx="27">
                  <c:v>0.15912520549402481</c:v>
                </c:pt>
                <c:pt idx="28">
                  <c:v>0.11657873025397782</c:v>
                </c:pt>
                <c:pt idx="29">
                  <c:v>9.0863604950025656E-2</c:v>
                </c:pt>
                <c:pt idx="30">
                  <c:v>5.4234014618303433E-2</c:v>
                </c:pt>
                <c:pt idx="31">
                  <c:v>4.1512889914513108E-2</c:v>
                </c:pt>
                <c:pt idx="32">
                  <c:v>2.8905810910809574E-2</c:v>
                </c:pt>
                <c:pt idx="33">
                  <c:v>2.2494101227025769E-2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95-A84F-9DE8-8979EA71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O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2-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layout>
            <c:manualLayout>
              <c:xMode val="edge"/>
              <c:yMode val="edge"/>
              <c:x val="1.788329390559874E-2"/>
              <c:y val="0.298697337431806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680876012575918"/>
          <c:y val="0.12941188876820384"/>
          <c:w val="0.15647920571036489"/>
          <c:h val="0.15066683088148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baseline="0">
                <a:solidFill>
                  <a:srgbClr val="0E2841"/>
                </a:solidFill>
              </a:rPr>
              <a:t>Calculated Error Between Actual and Theoretical Rate of CO2 absorption  vs O2- Concentration for 10wt% CaO.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Experimental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'10 wt% '!$Q$3:$Q$65</c:f>
              <c:numCache>
                <c:formatCode>General</c:formatCode>
                <c:ptCount val="63"/>
                <c:pt idx="0">
                  <c:v>5.8005900999941327</c:v>
                </c:pt>
                <c:pt idx="1">
                  <c:v>5.7950055717861737</c:v>
                </c:pt>
                <c:pt idx="2">
                  <c:v>5.7840439194136568</c:v>
                </c:pt>
                <c:pt idx="3">
                  <c:v>5.7612073986999803</c:v>
                </c:pt>
                <c:pt idx="4">
                  <c:v>5.7417648548167994</c:v>
                </c:pt>
                <c:pt idx="5">
                  <c:v>5.7238431060810413</c:v>
                </c:pt>
                <c:pt idx="6">
                  <c:v>5.7064457141554739</c:v>
                </c:pt>
                <c:pt idx="7">
                  <c:v>5.6893449595573138</c:v>
                </c:pt>
                <c:pt idx="8">
                  <c:v>5.677586692026674</c:v>
                </c:pt>
                <c:pt idx="9">
                  <c:v>5.6636564052175267</c:v>
                </c:pt>
                <c:pt idx="10">
                  <c:v>5.6501391775844114</c:v>
                </c:pt>
                <c:pt idx="11">
                  <c:v>5.6327494144025279</c:v>
                </c:pt>
                <c:pt idx="12">
                  <c:v>5.6242209495367037</c:v>
                </c:pt>
                <c:pt idx="13">
                  <c:v>5.6151365351307039</c:v>
                </c:pt>
                <c:pt idx="14">
                  <c:v>5.6038482240812089</c:v>
                </c:pt>
                <c:pt idx="15">
                  <c:v>5.5921078614360153</c:v>
                </c:pt>
                <c:pt idx="16">
                  <c:v>5.585654567687488</c:v>
                </c:pt>
                <c:pt idx="17">
                  <c:v>5.5671502162888604</c:v>
                </c:pt>
                <c:pt idx="18">
                  <c:v>5.5505555441177838</c:v>
                </c:pt>
                <c:pt idx="19">
                  <c:v>5.5373875813814948</c:v>
                </c:pt>
                <c:pt idx="20">
                  <c:v>5.5292204064696175</c:v>
                </c:pt>
                <c:pt idx="21">
                  <c:v>5.513761950379946</c:v>
                </c:pt>
                <c:pt idx="22">
                  <c:v>5.5038973824248814</c:v>
                </c:pt>
                <c:pt idx="23">
                  <c:v>5.4891548126524183</c:v>
                </c:pt>
                <c:pt idx="24">
                  <c:v>5.48265463513781</c:v>
                </c:pt>
                <c:pt idx="25">
                  <c:v>5.4744957401846275</c:v>
                </c:pt>
                <c:pt idx="26">
                  <c:v>5.4608329440422292</c:v>
                </c:pt>
                <c:pt idx="27">
                  <c:v>5.4513291855946315</c:v>
                </c:pt>
                <c:pt idx="28">
                  <c:v>5.4391087154798159</c:v>
                </c:pt>
                <c:pt idx="29">
                  <c:v>5.4308801282482309</c:v>
                </c:pt>
                <c:pt idx="30">
                  <c:v>5.4212776308563386</c:v>
                </c:pt>
                <c:pt idx="31">
                  <c:v>5.4138185258263274</c:v>
                </c:pt>
                <c:pt idx="32">
                  <c:v>5.404614869240925</c:v>
                </c:pt>
                <c:pt idx="33">
                  <c:v>5.3962125675518298</c:v>
                </c:pt>
                <c:pt idx="34">
                  <c:v>5.3894602498173256</c:v>
                </c:pt>
                <c:pt idx="35">
                  <c:v>5.3837871826202255</c:v>
                </c:pt>
                <c:pt idx="36">
                  <c:v>5.3775188017963416</c:v>
                </c:pt>
                <c:pt idx="37">
                  <c:v>5.3717783650156559</c:v>
                </c:pt>
                <c:pt idx="38">
                  <c:v>5.3675849778577218</c:v>
                </c:pt>
                <c:pt idx="39">
                  <c:v>5.3634184070967086</c:v>
                </c:pt>
                <c:pt idx="40">
                  <c:v>5.3587896237225827</c:v>
                </c:pt>
                <c:pt idx="41">
                  <c:v>5.3548870994802815</c:v>
                </c:pt>
                <c:pt idx="42">
                  <c:v>5.3515251952300611</c:v>
                </c:pt>
                <c:pt idx="43">
                  <c:v>5.3473567124390993</c:v>
                </c:pt>
                <c:pt idx="44">
                  <c:v>5.3443933064887332</c:v>
                </c:pt>
                <c:pt idx="45">
                  <c:v>5.3413591927476496</c:v>
                </c:pt>
                <c:pt idx="46">
                  <c:v>5.3385205111754477</c:v>
                </c:pt>
                <c:pt idx="47">
                  <c:v>5.3356739056465958</c:v>
                </c:pt>
                <c:pt idx="48">
                  <c:v>5.3330846649103494</c:v>
                </c:pt>
                <c:pt idx="49">
                  <c:v>5.3305705999931998</c:v>
                </c:pt>
                <c:pt idx="50">
                  <c:v>5.3279112006694058</c:v>
                </c:pt>
                <c:pt idx="51">
                  <c:v>5.3257417576607624</c:v>
                </c:pt>
                <c:pt idx="52">
                  <c:v>5.3234700424742458</c:v>
                </c:pt>
                <c:pt idx="53">
                  <c:v>5.3212851688355158</c:v>
                </c:pt>
                <c:pt idx="54">
                  <c:v>5.3195661625840227</c:v>
                </c:pt>
                <c:pt idx="55">
                  <c:v>5.3178904495370904</c:v>
                </c:pt>
                <c:pt idx="56">
                  <c:v>5.3161412973713009</c:v>
                </c:pt>
                <c:pt idx="57">
                  <c:v>5.3146546983963905</c:v>
                </c:pt>
                <c:pt idx="58">
                  <c:v>5.3131610999614063</c:v>
                </c:pt>
                <c:pt idx="59">
                  <c:v>5.3116400464160636</c:v>
                </c:pt>
                <c:pt idx="60">
                  <c:v>5.3103329842306257</c:v>
                </c:pt>
                <c:pt idx="61">
                  <c:v>5.3088579037254817</c:v>
                </c:pt>
                <c:pt idx="62">
                  <c:v>5.3080528601218617</c:v>
                </c:pt>
              </c:numCache>
            </c:numRef>
          </c:xVal>
          <c:yVal>
            <c:numRef>
              <c:f>'10 wt% '!$S$3:$S$65</c:f>
              <c:numCache>
                <c:formatCode>General</c:formatCode>
                <c:ptCount val="63"/>
                <c:pt idx="0">
                  <c:v>5.3207732417288076</c:v>
                </c:pt>
                <c:pt idx="1">
                  <c:v>4.7792877801950695</c:v>
                </c:pt>
                <c:pt idx="2">
                  <c:v>3.8695885729821948</c:v>
                </c:pt>
                <c:pt idx="3">
                  <c:v>2.4187911662804793</c:v>
                </c:pt>
                <c:pt idx="4">
                  <c:v>1.4673817870357786</c:v>
                </c:pt>
                <c:pt idx="5">
                  <c:v>0.83538980503980098</c:v>
                </c:pt>
                <c:pt idx="6">
                  <c:v>0.39735561791180141</c:v>
                </c:pt>
                <c:pt idx="7">
                  <c:v>0.13386536524382597</c:v>
                </c:pt>
                <c:pt idx="8">
                  <c:v>3.6297672720726135E-2</c:v>
                </c:pt>
                <c:pt idx="9">
                  <c:v>5.4498796203552944E-5</c:v>
                </c:pt>
                <c:pt idx="10">
                  <c:v>3.6084526512783162E-2</c:v>
                </c:pt>
                <c:pt idx="11">
                  <c:v>0.16762673257344377</c:v>
                </c:pt>
                <c:pt idx="12">
                  <c:v>0.26063810606465304</c:v>
                </c:pt>
                <c:pt idx="13">
                  <c:v>0.37152644839614568</c:v>
                </c:pt>
                <c:pt idx="14">
                  <c:v>0.52656458297205333</c:v>
                </c:pt>
                <c:pt idx="15">
                  <c:v>0.71449925038038709</c:v>
                </c:pt>
                <c:pt idx="16">
                  <c:v>0.80739698267999283</c:v>
                </c:pt>
                <c:pt idx="17">
                  <c:v>1.0844786574068679</c:v>
                </c:pt>
                <c:pt idx="18">
                  <c:v>1.292628663490055</c:v>
                </c:pt>
                <c:pt idx="19">
                  <c:v>1.4309996706679828</c:v>
                </c:pt>
                <c:pt idx="20">
                  <c:v>1.5018206303426609</c:v>
                </c:pt>
                <c:pt idx="21">
                  <c:v>1.58242962226147</c:v>
                </c:pt>
                <c:pt idx="22">
                  <c:v>1.5788451254002644</c:v>
                </c:pt>
                <c:pt idx="23">
                  <c:v>1.5784995401677557</c:v>
                </c:pt>
                <c:pt idx="24">
                  <c:v>1.5427409257005029</c:v>
                </c:pt>
                <c:pt idx="25">
                  <c:v>1.4994032454630859</c:v>
                </c:pt>
                <c:pt idx="26">
                  <c:v>1.364733913665455</c:v>
                </c:pt>
                <c:pt idx="27">
                  <c:v>1.2226606321249827</c:v>
                </c:pt>
                <c:pt idx="28">
                  <c:v>1.1176474404085215</c:v>
                </c:pt>
                <c:pt idx="29">
                  <c:v>0.98325791167006404</c:v>
                </c:pt>
                <c:pt idx="30">
                  <c:v>0.88191854432411065</c:v>
                </c:pt>
                <c:pt idx="31">
                  <c:v>0.80300268312921474</c:v>
                </c:pt>
                <c:pt idx="32">
                  <c:v>0.70183683175058675</c:v>
                </c:pt>
                <c:pt idx="33">
                  <c:v>0.57806518721641897</c:v>
                </c:pt>
                <c:pt idx="34">
                  <c:v>0.50608745612515638</c:v>
                </c:pt>
                <c:pt idx="35">
                  <c:v>0.45288388007771113</c:v>
                </c:pt>
                <c:pt idx="36">
                  <c:v>0.40768291146185193</c:v>
                </c:pt>
                <c:pt idx="37">
                  <c:v>0.36840744656823354</c:v>
                </c:pt>
                <c:pt idx="38">
                  <c:v>0.3289326761020252</c:v>
                </c:pt>
                <c:pt idx="39">
                  <c:v>0.29221161858312633</c:v>
                </c:pt>
                <c:pt idx="40">
                  <c:v>0.26906333338830746</c:v>
                </c:pt>
                <c:pt idx="41">
                  <c:v>0.25044429135019597</c:v>
                </c:pt>
                <c:pt idx="42">
                  <c:v>0.20837778272860483</c:v>
                </c:pt>
                <c:pt idx="43">
                  <c:v>0.21290670410165255</c:v>
                </c:pt>
                <c:pt idx="44">
                  <c:v>0.18147641893143815</c:v>
                </c:pt>
                <c:pt idx="45">
                  <c:v>0.15626326606636345</c:v>
                </c:pt>
                <c:pt idx="46">
                  <c:v>0.15305971211301539</c:v>
                </c:pt>
                <c:pt idx="47">
                  <c:v>0.14735963204240438</c:v>
                </c:pt>
                <c:pt idx="48">
                  <c:v>0.13160302505770563</c:v>
                </c:pt>
                <c:pt idx="49">
                  <c:v>0.13335589683809082</c:v>
                </c:pt>
                <c:pt idx="50">
                  <c:v>0.11254742596874601</c:v>
                </c:pt>
                <c:pt idx="51">
                  <c:v>0.10898118344636586</c:v>
                </c:pt>
                <c:pt idx="52">
                  <c:v>9.3318289197323545E-2</c:v>
                </c:pt>
                <c:pt idx="53">
                  <c:v>8.1079921231640553E-2</c:v>
                </c:pt>
                <c:pt idx="54">
                  <c:v>6.4150110954131118E-2</c:v>
                </c:pt>
                <c:pt idx="55">
                  <c:v>6.254652710379624E-2</c:v>
                </c:pt>
                <c:pt idx="56">
                  <c:v>5.5842271418311107E-2</c:v>
                </c:pt>
                <c:pt idx="57">
                  <c:v>4.6414481204959335E-2</c:v>
                </c:pt>
                <c:pt idx="58">
                  <c:v>4.7266289024928097E-2</c:v>
                </c:pt>
                <c:pt idx="59">
                  <c:v>4.6852831080133474E-2</c:v>
                </c:pt>
                <c:pt idx="60">
                  <c:v>4.2772680264712724E-2</c:v>
                </c:pt>
                <c:pt idx="61">
                  <c:v>4.3219211539610135E-2</c:v>
                </c:pt>
                <c:pt idx="62">
                  <c:v>4.0000224170325019E-2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10wt% CaO in CaCl2,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7650743343569E-2"/>
          <c:y val="0.11170394584570822"/>
          <c:w val="0.85275564585750763"/>
          <c:h val="0.78226864590847422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'10 wt% '!$Q$3:$Q$117</c:f>
              <c:numCache>
                <c:formatCode>General</c:formatCode>
                <c:ptCount val="115"/>
                <c:pt idx="0">
                  <c:v>5.8005900999941327</c:v>
                </c:pt>
                <c:pt idx="1">
                  <c:v>5.7950055717861737</c:v>
                </c:pt>
                <c:pt idx="2">
                  <c:v>5.7840439194136568</c:v>
                </c:pt>
                <c:pt idx="3">
                  <c:v>5.7612073986999803</c:v>
                </c:pt>
                <c:pt idx="4">
                  <c:v>5.7417648548167994</c:v>
                </c:pt>
                <c:pt idx="5">
                  <c:v>5.7238431060810413</c:v>
                </c:pt>
                <c:pt idx="6">
                  <c:v>5.7064457141554739</c:v>
                </c:pt>
                <c:pt idx="7">
                  <c:v>5.6893449595573138</c:v>
                </c:pt>
                <c:pt idx="8">
                  <c:v>5.677586692026674</c:v>
                </c:pt>
                <c:pt idx="9">
                  <c:v>5.6636564052175267</c:v>
                </c:pt>
                <c:pt idx="10">
                  <c:v>5.6501391775844114</c:v>
                </c:pt>
                <c:pt idx="11">
                  <c:v>5.6327494144025279</c:v>
                </c:pt>
                <c:pt idx="12">
                  <c:v>5.6242209495367037</c:v>
                </c:pt>
                <c:pt idx="13">
                  <c:v>5.6151365351307039</c:v>
                </c:pt>
                <c:pt idx="14">
                  <c:v>5.6038482240812089</c:v>
                </c:pt>
                <c:pt idx="15">
                  <c:v>5.5921078614360153</c:v>
                </c:pt>
                <c:pt idx="16">
                  <c:v>5.585654567687488</c:v>
                </c:pt>
                <c:pt idx="17">
                  <c:v>5.5671502162888604</c:v>
                </c:pt>
                <c:pt idx="18">
                  <c:v>5.5505555441177838</c:v>
                </c:pt>
                <c:pt idx="19">
                  <c:v>5.5373875813814948</c:v>
                </c:pt>
                <c:pt idx="20">
                  <c:v>5.5292204064696175</c:v>
                </c:pt>
                <c:pt idx="21">
                  <c:v>5.513761950379946</c:v>
                </c:pt>
                <c:pt idx="22">
                  <c:v>5.5038973824248814</c:v>
                </c:pt>
                <c:pt idx="23">
                  <c:v>5.4891548126524183</c:v>
                </c:pt>
                <c:pt idx="24">
                  <c:v>5.48265463513781</c:v>
                </c:pt>
                <c:pt idx="25">
                  <c:v>5.4744957401846275</c:v>
                </c:pt>
                <c:pt idx="26">
                  <c:v>5.4608329440422292</c:v>
                </c:pt>
                <c:pt idx="27">
                  <c:v>5.4513291855946315</c:v>
                </c:pt>
                <c:pt idx="28">
                  <c:v>5.4391087154798159</c:v>
                </c:pt>
                <c:pt idx="29">
                  <c:v>5.4308801282482309</c:v>
                </c:pt>
                <c:pt idx="30">
                  <c:v>5.4212776308563386</c:v>
                </c:pt>
                <c:pt idx="31">
                  <c:v>5.4138185258263274</c:v>
                </c:pt>
                <c:pt idx="32">
                  <c:v>5.404614869240925</c:v>
                </c:pt>
                <c:pt idx="33">
                  <c:v>5.3962125675518298</c:v>
                </c:pt>
                <c:pt idx="34">
                  <c:v>5.3894602498173256</c:v>
                </c:pt>
                <c:pt idx="35">
                  <c:v>5.3837871826202255</c:v>
                </c:pt>
                <c:pt idx="36">
                  <c:v>5.3775188017963416</c:v>
                </c:pt>
                <c:pt idx="37">
                  <c:v>5.3717783650156559</c:v>
                </c:pt>
                <c:pt idx="38">
                  <c:v>5.3675849778577218</c:v>
                </c:pt>
                <c:pt idx="39">
                  <c:v>5.3634184070967086</c:v>
                </c:pt>
                <c:pt idx="40">
                  <c:v>5.3587896237225827</c:v>
                </c:pt>
                <c:pt idx="41">
                  <c:v>5.3548870994802815</c:v>
                </c:pt>
                <c:pt idx="42">
                  <c:v>5.3515251952300611</c:v>
                </c:pt>
                <c:pt idx="43">
                  <c:v>5.3473567124390993</c:v>
                </c:pt>
                <c:pt idx="44">
                  <c:v>5.3443933064887332</c:v>
                </c:pt>
                <c:pt idx="45">
                  <c:v>5.3413591927476496</c:v>
                </c:pt>
                <c:pt idx="46">
                  <c:v>5.3385205111754477</c:v>
                </c:pt>
                <c:pt idx="47">
                  <c:v>5.3356739056465958</c:v>
                </c:pt>
                <c:pt idx="48">
                  <c:v>5.3330846649103494</c:v>
                </c:pt>
                <c:pt idx="49">
                  <c:v>5.3305705999931998</c:v>
                </c:pt>
                <c:pt idx="50">
                  <c:v>5.3279112006694058</c:v>
                </c:pt>
                <c:pt idx="51">
                  <c:v>5.3257417576607624</c:v>
                </c:pt>
                <c:pt idx="52">
                  <c:v>5.3234700424742458</c:v>
                </c:pt>
                <c:pt idx="53">
                  <c:v>5.3212851688355158</c:v>
                </c:pt>
                <c:pt idx="54">
                  <c:v>5.3195661625840227</c:v>
                </c:pt>
                <c:pt idx="55">
                  <c:v>5.3178904495370904</c:v>
                </c:pt>
                <c:pt idx="56">
                  <c:v>5.3161412973713009</c:v>
                </c:pt>
                <c:pt idx="57">
                  <c:v>5.3146546983963905</c:v>
                </c:pt>
                <c:pt idx="58">
                  <c:v>5.3131610999614063</c:v>
                </c:pt>
                <c:pt idx="59">
                  <c:v>5.3116400464160636</c:v>
                </c:pt>
                <c:pt idx="60">
                  <c:v>5.3103329842306257</c:v>
                </c:pt>
                <c:pt idx="61">
                  <c:v>5.3088579037254817</c:v>
                </c:pt>
                <c:pt idx="62">
                  <c:v>5.3080528601218617</c:v>
                </c:pt>
                <c:pt idx="63">
                  <c:v>5.3071371277817416</c:v>
                </c:pt>
                <c:pt idx="64">
                  <c:v>5.3053760960397485</c:v>
                </c:pt>
                <c:pt idx="65">
                  <c:v>5.3053725443077706</c:v>
                </c:pt>
                <c:pt idx="66">
                  <c:v>5.3053725443077706</c:v>
                </c:pt>
                <c:pt idx="67">
                  <c:v>5.3049458190992764</c:v>
                </c:pt>
                <c:pt idx="68">
                  <c:v>5.3044317206813734</c:v>
                </c:pt>
                <c:pt idx="69">
                  <c:v>5.3042304974633732</c:v>
                </c:pt>
                <c:pt idx="70">
                  <c:v>5.3020036391677712</c:v>
                </c:pt>
                <c:pt idx="71">
                  <c:v>5.2996434766907621</c:v>
                </c:pt>
                <c:pt idx="72">
                  <c:v>5.2990159267856454</c:v>
                </c:pt>
                <c:pt idx="73">
                  <c:v>5.2985598704471677</c:v>
                </c:pt>
                <c:pt idx="74">
                  <c:v>5.2983041703010478</c:v>
                </c:pt>
                <c:pt idx="75">
                  <c:v>5.2983037240703368</c:v>
                </c:pt>
                <c:pt idx="76">
                  <c:v>5.2984499990519405</c:v>
                </c:pt>
                <c:pt idx="77">
                  <c:v>5.2985182833739843</c:v>
                </c:pt>
                <c:pt idx="78">
                  <c:v>5.2989502718914787</c:v>
                </c:pt>
                <c:pt idx="79">
                  <c:v>5.299188578792088</c:v>
                </c:pt>
                <c:pt idx="80">
                  <c:v>5.2998694429106807</c:v>
                </c:pt>
                <c:pt idx="81">
                  <c:v>5.2999736972153322</c:v>
                </c:pt>
                <c:pt idx="82">
                  <c:v>5.3019411346704324</c:v>
                </c:pt>
                <c:pt idx="83">
                  <c:v>5.3035319423338283</c:v>
                </c:pt>
                <c:pt idx="84">
                  <c:v>5.304295429897615</c:v>
                </c:pt>
                <c:pt idx="85">
                  <c:v>5.3068686117415256</c:v>
                </c:pt>
                <c:pt idx="86">
                  <c:v>5.3090971383340237</c:v>
                </c:pt>
                <c:pt idx="87">
                  <c:v>5.3128143290060059</c:v>
                </c:pt>
                <c:pt idx="88">
                  <c:v>5.3155254158295389</c:v>
                </c:pt>
                <c:pt idx="89">
                  <c:v>5.3180187175508937</c:v>
                </c:pt>
                <c:pt idx="90">
                  <c:v>5.3206890648531626</c:v>
                </c:pt>
                <c:pt idx="91">
                  <c:v>5.3236263000013242</c:v>
                </c:pt>
                <c:pt idx="92">
                  <c:v>5.3390817443066618</c:v>
                </c:pt>
                <c:pt idx="93">
                  <c:v>5.3492907081497032</c:v>
                </c:pt>
                <c:pt idx="94">
                  <c:v>5.3531906935389264</c:v>
                </c:pt>
                <c:pt idx="95">
                  <c:v>5.3552310682486413</c:v>
                </c:pt>
                <c:pt idx="96">
                  <c:v>5.3600360138411016</c:v>
                </c:pt>
                <c:pt idx="97">
                  <c:v>5.36070325412493</c:v>
                </c:pt>
                <c:pt idx="98">
                  <c:v>5.3637323471617728</c:v>
                </c:pt>
                <c:pt idx="99">
                  <c:v>5.3664494060861063</c:v>
                </c:pt>
                <c:pt idx="100">
                  <c:v>5.3689297701090384</c:v>
                </c:pt>
                <c:pt idx="101">
                  <c:v>5.3710658746268445</c:v>
                </c:pt>
                <c:pt idx="102">
                  <c:v>5.3729359268161083</c:v>
                </c:pt>
                <c:pt idx="103">
                  <c:v>5.3744773743206737</c:v>
                </c:pt>
                <c:pt idx="104">
                  <c:v>5.3760968163840026</c:v>
                </c:pt>
                <c:pt idx="105">
                  <c:v>5.3770066048157217</c:v>
                </c:pt>
                <c:pt idx="106">
                  <c:v>5.3778444038456037</c:v>
                </c:pt>
                <c:pt idx="107">
                  <c:v>5.3782689543965043</c:v>
                </c:pt>
                <c:pt idx="108">
                  <c:v>5.378254362258172</c:v>
                </c:pt>
                <c:pt idx="109">
                  <c:v>5.3778668077187533</c:v>
                </c:pt>
                <c:pt idx="110">
                  <c:v>5.3772838419696356</c:v>
                </c:pt>
                <c:pt idx="111">
                  <c:v>5.376709153903688</c:v>
                </c:pt>
                <c:pt idx="112">
                  <c:v>5.3756032701361649</c:v>
                </c:pt>
                <c:pt idx="113">
                  <c:v>5.3737321633977322</c:v>
                </c:pt>
                <c:pt idx="114">
                  <c:v>5.3723694857822339</c:v>
                </c:pt>
              </c:numCache>
            </c:numRef>
          </c:xVal>
          <c:yVal>
            <c:numRef>
              <c:f>'10 wt% '!$K$3:$K$65</c:f>
              <c:numCache>
                <c:formatCode>General</c:formatCode>
                <c:ptCount val="63"/>
                <c:pt idx="0">
                  <c:v>9.5786407258830776E-4</c:v>
                </c:pt>
                <c:pt idx="1">
                  <c:v>9.4657072517665309E-4</c:v>
                </c:pt>
                <c:pt idx="2">
                  <c:v>9.296307074801144E-4</c:v>
                </c:pt>
                <c:pt idx="3">
                  <c:v>9.0798387572671511E-4</c:v>
                </c:pt>
                <c:pt idx="4">
                  <c:v>8.8445733835915477E-4</c:v>
                </c:pt>
                <c:pt idx="5">
                  <c:v>8.6782950224764514E-4</c:v>
                </c:pt>
                <c:pt idx="6">
                  <c:v>8.4493059847176198E-4</c:v>
                </c:pt>
                <c:pt idx="7">
                  <c:v>8.2378355966578076E-4</c:v>
                </c:pt>
                <c:pt idx="8">
                  <c:v>8.0540385858436907E-4</c:v>
                </c:pt>
                <c:pt idx="9">
                  <c:v>7.8663635939128416E-4</c:v>
                </c:pt>
                <c:pt idx="10">
                  <c:v>7.6587718711583854E-4</c:v>
                </c:pt>
                <c:pt idx="11">
                  <c:v>7.3764380148198707E-4</c:v>
                </c:pt>
                <c:pt idx="12">
                  <c:v>7.2352714287449225E-4</c:v>
                </c:pt>
                <c:pt idx="13">
                  <c:v>7.0385110960855641E-4</c:v>
                </c:pt>
                <c:pt idx="14">
                  <c:v>6.8117703021428348E-4</c:v>
                </c:pt>
                <c:pt idx="15">
                  <c:v>6.6423706725283267E-4</c:v>
                </c:pt>
                <c:pt idx="16">
                  <c:v>6.4807728457850675E-4</c:v>
                </c:pt>
                <c:pt idx="17">
                  <c:v>6.0786539820376561E-4</c:v>
                </c:pt>
                <c:pt idx="18">
                  <c:v>5.6672486261064763E-4</c:v>
                </c:pt>
                <c:pt idx="19">
                  <c:v>5.3436356175597739E-4</c:v>
                </c:pt>
                <c:pt idx="20">
                  <c:v>5.1430089349902832E-4</c:v>
                </c:pt>
                <c:pt idx="21">
                  <c:v>4.736711047131875E-4</c:v>
                </c:pt>
                <c:pt idx="22">
                  <c:v>4.4401679614651318E-4</c:v>
                </c:pt>
                <c:pt idx="23">
                  <c:v>4.0657395796789812E-4</c:v>
                </c:pt>
                <c:pt idx="24">
                  <c:v>3.8755002487880725E-4</c:v>
                </c:pt>
                <c:pt idx="25">
                  <c:v>3.6563464224888801E-4</c:v>
                </c:pt>
                <c:pt idx="26">
                  <c:v>3.2539189896723406E-4</c:v>
                </c:pt>
                <c:pt idx="27">
                  <c:v>2.9423819103264668E-4</c:v>
                </c:pt>
                <c:pt idx="28">
                  <c:v>2.6604469359553274E-4</c:v>
                </c:pt>
                <c:pt idx="29">
                  <c:v>2.4073655642050209E-4</c:v>
                </c:pt>
                <c:pt idx="30">
                  <c:v>2.1898072657752861E-4</c:v>
                </c:pt>
                <c:pt idx="31">
                  <c:v>2.0272851002019852E-4</c:v>
                </c:pt>
                <c:pt idx="32">
                  <c:v>1.8280835825347798E-4</c:v>
                </c:pt>
                <c:pt idx="33">
                  <c:v>1.6070564477850297E-4</c:v>
                </c:pt>
                <c:pt idx="34">
                  <c:v>1.4667225192646066E-4</c:v>
                </c:pt>
                <c:pt idx="35">
                  <c:v>1.3594143755897871E-4</c:v>
                </c:pt>
                <c:pt idx="36">
                  <c:v>1.2615890862335919E-4</c:v>
                </c:pt>
                <c:pt idx="37">
                  <c:v>1.1757370977847548E-4</c:v>
                </c:pt>
                <c:pt idx="38">
                  <c:v>1.0952559900286358E-4</c:v>
                </c:pt>
                <c:pt idx="39">
                  <c:v>1.0180110944606207E-4</c:v>
                </c:pt>
                <c:pt idx="40">
                  <c:v>9.6205130696276533E-5</c:v>
                </c:pt>
                <c:pt idx="41">
                  <c:v>9.1645697710756487E-5</c:v>
                </c:pt>
                <c:pt idx="42">
                  <c:v>8.2696510518287525E-5</c:v>
                </c:pt>
                <c:pt idx="43">
                  <c:v>8.2490569742681762E-5</c:v>
                </c:pt>
                <c:pt idx="44">
                  <c:v>7.545300556365068E-5</c:v>
                </c:pt>
                <c:pt idx="45">
                  <c:v>6.9357569118872099E-5</c:v>
                </c:pt>
                <c:pt idx="46">
                  <c:v>6.8044611150803685E-5</c:v>
                </c:pt>
                <c:pt idx="47">
                  <c:v>6.6187039038605907E-5</c:v>
                </c:pt>
                <c:pt idx="48">
                  <c:v>6.205932907437327E-5</c:v>
                </c:pt>
                <c:pt idx="49">
                  <c:v>6.2000488852771512E-5</c:v>
                </c:pt>
                <c:pt idx="50">
                  <c:v>5.6507822585100817E-5</c:v>
                </c:pt>
                <c:pt idx="51">
                  <c:v>5.524891551826953E-5</c:v>
                </c:pt>
                <c:pt idx="52">
                  <c:v>5.0783900562761507E-5</c:v>
                </c:pt>
                <c:pt idx="53">
                  <c:v>4.7035231095824937E-5</c:v>
                </c:pt>
                <c:pt idx="54">
                  <c:v>4.1628772594688131E-5</c:v>
                </c:pt>
                <c:pt idx="55">
                  <c:v>4.0906269408507145E-5</c:v>
                </c:pt>
                <c:pt idx="56">
                  <c:v>3.8457558325797414E-5</c:v>
                </c:pt>
                <c:pt idx="57">
                  <c:v>3.4912092879974281E-5</c:v>
                </c:pt>
                <c:pt idx="58">
                  <c:v>3.5081087469924348E-5</c:v>
                </c:pt>
                <c:pt idx="59">
                  <c:v>3.4776623532565479E-5</c:v>
                </c:pt>
                <c:pt idx="60">
                  <c:v>3.3105150725899212E-5</c:v>
                </c:pt>
                <c:pt idx="61">
                  <c:v>3.313936015706225E-5</c:v>
                </c:pt>
                <c:pt idx="62">
                  <c:v>3.1809297473411768E-5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AE-4645-826E-BC27CC3D891E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'10 wt% '!$Q$3:$Q$65</c:f>
              <c:numCache>
                <c:formatCode>General</c:formatCode>
                <c:ptCount val="63"/>
                <c:pt idx="0">
                  <c:v>5.8005900999941327</c:v>
                </c:pt>
                <c:pt idx="1">
                  <c:v>5.7950055717861737</c:v>
                </c:pt>
                <c:pt idx="2">
                  <c:v>5.7840439194136568</c:v>
                </c:pt>
                <c:pt idx="3">
                  <c:v>5.7612073986999803</c:v>
                </c:pt>
                <c:pt idx="4">
                  <c:v>5.7417648548167994</c:v>
                </c:pt>
                <c:pt idx="5">
                  <c:v>5.7238431060810413</c:v>
                </c:pt>
                <c:pt idx="6">
                  <c:v>5.7064457141554739</c:v>
                </c:pt>
                <c:pt idx="7">
                  <c:v>5.6893449595573138</c:v>
                </c:pt>
                <c:pt idx="8">
                  <c:v>5.677586692026674</c:v>
                </c:pt>
                <c:pt idx="9">
                  <c:v>5.6636564052175267</c:v>
                </c:pt>
                <c:pt idx="10">
                  <c:v>5.6501391775844114</c:v>
                </c:pt>
                <c:pt idx="11">
                  <c:v>5.6327494144025279</c:v>
                </c:pt>
                <c:pt idx="12">
                  <c:v>5.6242209495367037</c:v>
                </c:pt>
                <c:pt idx="13">
                  <c:v>5.6151365351307039</c:v>
                </c:pt>
                <c:pt idx="14">
                  <c:v>5.6038482240812089</c:v>
                </c:pt>
                <c:pt idx="15">
                  <c:v>5.5921078614360153</c:v>
                </c:pt>
                <c:pt idx="16">
                  <c:v>5.585654567687488</c:v>
                </c:pt>
                <c:pt idx="17">
                  <c:v>5.5671502162888604</c:v>
                </c:pt>
                <c:pt idx="18">
                  <c:v>5.5505555441177838</c:v>
                </c:pt>
                <c:pt idx="19">
                  <c:v>5.5373875813814948</c:v>
                </c:pt>
                <c:pt idx="20">
                  <c:v>5.5292204064696175</c:v>
                </c:pt>
                <c:pt idx="21">
                  <c:v>5.513761950379946</c:v>
                </c:pt>
                <c:pt idx="22">
                  <c:v>5.5038973824248814</c:v>
                </c:pt>
                <c:pt idx="23">
                  <c:v>5.4891548126524183</c:v>
                </c:pt>
                <c:pt idx="24">
                  <c:v>5.48265463513781</c:v>
                </c:pt>
                <c:pt idx="25">
                  <c:v>5.4744957401846275</c:v>
                </c:pt>
                <c:pt idx="26">
                  <c:v>5.4608329440422292</c:v>
                </c:pt>
                <c:pt idx="27">
                  <c:v>5.4513291855946315</c:v>
                </c:pt>
                <c:pt idx="28">
                  <c:v>5.4391087154798159</c:v>
                </c:pt>
                <c:pt idx="29">
                  <c:v>5.4308801282482309</c:v>
                </c:pt>
                <c:pt idx="30">
                  <c:v>5.4212776308563386</c:v>
                </c:pt>
                <c:pt idx="31">
                  <c:v>5.4138185258263274</c:v>
                </c:pt>
                <c:pt idx="32">
                  <c:v>5.404614869240925</c:v>
                </c:pt>
                <c:pt idx="33">
                  <c:v>5.3962125675518298</c:v>
                </c:pt>
                <c:pt idx="34">
                  <c:v>5.3894602498173256</c:v>
                </c:pt>
                <c:pt idx="35">
                  <c:v>5.3837871826202255</c:v>
                </c:pt>
                <c:pt idx="36">
                  <c:v>5.3775188017963416</c:v>
                </c:pt>
                <c:pt idx="37">
                  <c:v>5.3717783650156559</c:v>
                </c:pt>
                <c:pt idx="38">
                  <c:v>5.3675849778577218</c:v>
                </c:pt>
                <c:pt idx="39">
                  <c:v>5.3634184070967086</c:v>
                </c:pt>
                <c:pt idx="40">
                  <c:v>5.3587896237225827</c:v>
                </c:pt>
                <c:pt idx="41">
                  <c:v>5.3548870994802815</c:v>
                </c:pt>
                <c:pt idx="42">
                  <c:v>5.3515251952300611</c:v>
                </c:pt>
                <c:pt idx="43">
                  <c:v>5.3473567124390993</c:v>
                </c:pt>
                <c:pt idx="44">
                  <c:v>5.3443933064887332</c:v>
                </c:pt>
                <c:pt idx="45">
                  <c:v>5.3413591927476496</c:v>
                </c:pt>
                <c:pt idx="46">
                  <c:v>5.3385205111754477</c:v>
                </c:pt>
                <c:pt idx="47">
                  <c:v>5.3356739056465958</c:v>
                </c:pt>
                <c:pt idx="48">
                  <c:v>5.3330846649103494</c:v>
                </c:pt>
                <c:pt idx="49">
                  <c:v>5.3305705999931998</c:v>
                </c:pt>
                <c:pt idx="50">
                  <c:v>5.3279112006694058</c:v>
                </c:pt>
                <c:pt idx="51">
                  <c:v>5.3257417576607624</c:v>
                </c:pt>
                <c:pt idx="52">
                  <c:v>5.3234700424742458</c:v>
                </c:pt>
                <c:pt idx="53">
                  <c:v>5.3212851688355158</c:v>
                </c:pt>
                <c:pt idx="54">
                  <c:v>5.3195661625840227</c:v>
                </c:pt>
                <c:pt idx="55">
                  <c:v>5.3178904495370904</c:v>
                </c:pt>
                <c:pt idx="56">
                  <c:v>5.3161412973713009</c:v>
                </c:pt>
                <c:pt idx="57">
                  <c:v>5.3146546983963905</c:v>
                </c:pt>
                <c:pt idx="58">
                  <c:v>5.3131610999614063</c:v>
                </c:pt>
                <c:pt idx="59">
                  <c:v>5.3116400464160636</c:v>
                </c:pt>
                <c:pt idx="60">
                  <c:v>5.3103329842306257</c:v>
                </c:pt>
                <c:pt idx="61">
                  <c:v>5.3088579037254817</c:v>
                </c:pt>
                <c:pt idx="62">
                  <c:v>5.3080528601218617</c:v>
                </c:pt>
              </c:numCache>
            </c:numRef>
          </c:xVal>
          <c:yVal>
            <c:numRef>
              <c:f>'10 wt% '!$R$3:$R$65</c:f>
              <c:numCache>
                <c:formatCode>General</c:formatCode>
                <c:ptCount val="63"/>
                <c:pt idx="0">
                  <c:v>9.809308739307757E-4</c:v>
                </c:pt>
                <c:pt idx="1">
                  <c:v>9.6843230741626939E-4</c:v>
                </c:pt>
                <c:pt idx="2">
                  <c:v>9.493019773246928E-4</c:v>
                </c:pt>
                <c:pt idx="3">
                  <c:v>9.2353633908876962E-4</c:v>
                </c:pt>
                <c:pt idx="4">
                  <c:v>8.9657089187179415E-4</c:v>
                </c:pt>
                <c:pt idx="5">
                  <c:v>8.7696946835830332E-4</c:v>
                </c:pt>
                <c:pt idx="6">
                  <c:v>8.512342134497869E-4</c:v>
                </c:pt>
                <c:pt idx="7">
                  <c:v>8.2744232127654233E-4</c:v>
                </c:pt>
                <c:pt idx="8">
                  <c:v>8.0730905339647429E-4</c:v>
                </c:pt>
                <c:pt idx="9">
                  <c:v>7.8656253609130132E-4</c:v>
                </c:pt>
                <c:pt idx="10">
                  <c:v>7.6397759435651398E-4</c:v>
                </c:pt>
                <c:pt idx="11">
                  <c:v>7.3354957710399502E-4</c:v>
                </c:pt>
                <c:pt idx="12">
                  <c:v>7.1842187005059094E-4</c:v>
                </c:pt>
                <c:pt idx="13">
                  <c:v>6.9775581266422182E-4</c:v>
                </c:pt>
                <c:pt idx="14">
                  <c:v>6.7392055322491699E-4</c:v>
                </c:pt>
                <c:pt idx="15">
                  <c:v>6.5578426150337654E-4</c:v>
                </c:pt>
                <c:pt idx="16">
                  <c:v>6.390917574226856E-4</c:v>
                </c:pt>
                <c:pt idx="17">
                  <c:v>5.9745156770098294E-4</c:v>
                </c:pt>
                <c:pt idx="18">
                  <c:v>5.5535547976244494E-4</c:v>
                </c:pt>
                <c:pt idx="19">
                  <c:v>5.2240112191007646E-4</c:v>
                </c:pt>
                <c:pt idx="20">
                  <c:v>5.0204601434685934E-4</c:v>
                </c:pt>
                <c:pt idx="21">
                  <c:v>4.6109163881728608E-4</c:v>
                </c:pt>
                <c:pt idx="22">
                  <c:v>4.3145158574079269E-4</c:v>
                </c:pt>
                <c:pt idx="23">
                  <c:v>3.940101228043513E-4</c:v>
                </c:pt>
                <c:pt idx="24">
                  <c:v>3.7512931263795527E-4</c:v>
                </c:pt>
                <c:pt idx="25">
                  <c:v>3.5338963001752178E-4</c:v>
                </c:pt>
                <c:pt idx="26">
                  <c:v>3.1370971632157466E-4</c:v>
                </c:pt>
                <c:pt idx="27">
                  <c:v>2.8318079245918021E-4</c:v>
                </c:pt>
                <c:pt idx="28">
                  <c:v>2.5547280899339807E-4</c:v>
                </c:pt>
                <c:pt idx="29">
                  <c:v>2.3082062019808686E-4</c:v>
                </c:pt>
                <c:pt idx="30">
                  <c:v>2.0958967474972939E-4</c:v>
                </c:pt>
                <c:pt idx="31">
                  <c:v>1.9376746832221935E-4</c:v>
                </c:pt>
                <c:pt idx="32">
                  <c:v>1.7443078801055798E-4</c:v>
                </c:pt>
                <c:pt idx="33">
                  <c:v>1.5310258495224605E-4</c:v>
                </c:pt>
                <c:pt idx="34">
                  <c:v>1.3955826952470314E-4</c:v>
                </c:pt>
                <c:pt idx="35">
                  <c:v>1.2921177278220333E-4</c:v>
                </c:pt>
                <c:pt idx="36">
                  <c:v>1.1977390344355039E-4</c:v>
                </c:pt>
                <c:pt idx="37">
                  <c:v>1.115040520733966E-4</c:v>
                </c:pt>
                <c:pt idx="38">
                  <c:v>1.0379033374219755E-4</c:v>
                </c:pt>
                <c:pt idx="39">
                  <c:v>9.6395449277469097E-5</c:v>
                </c:pt>
                <c:pt idx="40">
                  <c:v>9.1017999182729692E-5</c:v>
                </c:pt>
                <c:pt idx="41">
                  <c:v>8.6641256769450496E-5</c:v>
                </c:pt>
                <c:pt idx="42">
                  <c:v>7.8131668979651109E-5</c:v>
                </c:pt>
                <c:pt idx="43">
                  <c:v>7.7876388297380196E-5</c:v>
                </c:pt>
                <c:pt idx="44">
                  <c:v>7.1193000646617858E-5</c:v>
                </c:pt>
                <c:pt idx="45">
                  <c:v>6.5404554243282033E-5</c:v>
                </c:pt>
                <c:pt idx="46">
                  <c:v>6.4132326497138829E-5</c:v>
                </c:pt>
                <c:pt idx="47">
                  <c:v>6.234829403480057E-5</c:v>
                </c:pt>
                <c:pt idx="48">
                  <c:v>5.8431615950961971E-5</c:v>
                </c:pt>
                <c:pt idx="49">
                  <c:v>5.8348696185627184E-5</c:v>
                </c:pt>
                <c:pt idx="50">
                  <c:v>5.3153013708745176E-5</c:v>
                </c:pt>
                <c:pt idx="51">
                  <c:v>5.1947685695213191E-5</c:v>
                </c:pt>
                <c:pt idx="52">
                  <c:v>4.7729096326851724E-5</c:v>
                </c:pt>
                <c:pt idx="53">
                  <c:v>4.4187777474927126E-5</c:v>
                </c:pt>
                <c:pt idx="54">
                  <c:v>3.9095985375948051E-5</c:v>
                </c:pt>
                <c:pt idx="55">
                  <c:v>3.84053390395485E-5</c:v>
                </c:pt>
                <c:pt idx="56">
                  <c:v>3.6094461387068258E-5</c:v>
                </c:pt>
                <c:pt idx="57">
                  <c:v>3.2757690846811498E-5</c:v>
                </c:pt>
                <c:pt idx="58">
                  <c:v>3.2907006307112617E-5</c:v>
                </c:pt>
                <c:pt idx="59">
                  <c:v>3.2612072052925101E-5</c:v>
                </c:pt>
                <c:pt idx="60">
                  <c:v>3.1036995019364699E-5</c:v>
                </c:pt>
                <c:pt idx="61">
                  <c:v>3.1060437081534679E-5</c:v>
                </c:pt>
                <c:pt idx="62">
                  <c:v>2.9809291869161495E-5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AE-4645-826E-BC27CC3D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'10 wt% '!$Q$3:$Q$65</c:f>
              <c:numCache>
                <c:formatCode>General</c:formatCode>
                <c:ptCount val="63"/>
                <c:pt idx="0">
                  <c:v>5.8005900999941327</c:v>
                </c:pt>
                <c:pt idx="1">
                  <c:v>5.7950055717861737</c:v>
                </c:pt>
                <c:pt idx="2">
                  <c:v>5.7840439194136568</c:v>
                </c:pt>
                <c:pt idx="3">
                  <c:v>5.7612073986999803</c:v>
                </c:pt>
                <c:pt idx="4">
                  <c:v>5.7417648548167994</c:v>
                </c:pt>
                <c:pt idx="5">
                  <c:v>5.7238431060810413</c:v>
                </c:pt>
                <c:pt idx="6">
                  <c:v>5.7064457141554739</c:v>
                </c:pt>
                <c:pt idx="7">
                  <c:v>5.6893449595573138</c:v>
                </c:pt>
                <c:pt idx="8">
                  <c:v>5.677586692026674</c:v>
                </c:pt>
                <c:pt idx="9">
                  <c:v>5.6636564052175267</c:v>
                </c:pt>
                <c:pt idx="10">
                  <c:v>5.6501391775844114</c:v>
                </c:pt>
                <c:pt idx="11">
                  <c:v>5.6327494144025279</c:v>
                </c:pt>
                <c:pt idx="12">
                  <c:v>5.6242209495367037</c:v>
                </c:pt>
                <c:pt idx="13">
                  <c:v>5.6151365351307039</c:v>
                </c:pt>
                <c:pt idx="14">
                  <c:v>5.6038482240812089</c:v>
                </c:pt>
                <c:pt idx="15">
                  <c:v>5.5921078614360153</c:v>
                </c:pt>
                <c:pt idx="16">
                  <c:v>5.585654567687488</c:v>
                </c:pt>
                <c:pt idx="17">
                  <c:v>5.5671502162888604</c:v>
                </c:pt>
                <c:pt idx="18">
                  <c:v>5.5505555441177838</c:v>
                </c:pt>
                <c:pt idx="19">
                  <c:v>5.5373875813814948</c:v>
                </c:pt>
                <c:pt idx="20">
                  <c:v>5.5292204064696175</c:v>
                </c:pt>
                <c:pt idx="21">
                  <c:v>5.513761950379946</c:v>
                </c:pt>
                <c:pt idx="22">
                  <c:v>5.5038973824248814</c:v>
                </c:pt>
                <c:pt idx="23">
                  <c:v>5.4891548126524183</c:v>
                </c:pt>
                <c:pt idx="24">
                  <c:v>5.48265463513781</c:v>
                </c:pt>
                <c:pt idx="25">
                  <c:v>5.4744957401846275</c:v>
                </c:pt>
                <c:pt idx="26">
                  <c:v>5.4608329440422292</c:v>
                </c:pt>
                <c:pt idx="27">
                  <c:v>5.4513291855946315</c:v>
                </c:pt>
                <c:pt idx="28">
                  <c:v>5.4391087154798159</c:v>
                </c:pt>
                <c:pt idx="29">
                  <c:v>5.4308801282482309</c:v>
                </c:pt>
                <c:pt idx="30">
                  <c:v>5.4212776308563386</c:v>
                </c:pt>
                <c:pt idx="31">
                  <c:v>5.4138185258263274</c:v>
                </c:pt>
                <c:pt idx="32">
                  <c:v>5.404614869240925</c:v>
                </c:pt>
                <c:pt idx="33">
                  <c:v>5.3962125675518298</c:v>
                </c:pt>
                <c:pt idx="34">
                  <c:v>5.3894602498173256</c:v>
                </c:pt>
                <c:pt idx="35">
                  <c:v>5.3837871826202255</c:v>
                </c:pt>
                <c:pt idx="36">
                  <c:v>5.3775188017963416</c:v>
                </c:pt>
                <c:pt idx="37">
                  <c:v>5.3717783650156559</c:v>
                </c:pt>
                <c:pt idx="38">
                  <c:v>5.3675849778577218</c:v>
                </c:pt>
                <c:pt idx="39">
                  <c:v>5.3634184070967086</c:v>
                </c:pt>
                <c:pt idx="40">
                  <c:v>5.3587896237225827</c:v>
                </c:pt>
                <c:pt idx="41">
                  <c:v>5.3548870994802815</c:v>
                </c:pt>
                <c:pt idx="42">
                  <c:v>5.3515251952300611</c:v>
                </c:pt>
                <c:pt idx="43">
                  <c:v>5.3473567124390993</c:v>
                </c:pt>
                <c:pt idx="44">
                  <c:v>5.3443933064887332</c:v>
                </c:pt>
                <c:pt idx="45">
                  <c:v>5.3413591927476496</c:v>
                </c:pt>
                <c:pt idx="46">
                  <c:v>5.3385205111754477</c:v>
                </c:pt>
                <c:pt idx="47">
                  <c:v>5.3356739056465958</c:v>
                </c:pt>
                <c:pt idx="48">
                  <c:v>5.3330846649103494</c:v>
                </c:pt>
                <c:pt idx="49">
                  <c:v>5.3305705999931998</c:v>
                </c:pt>
                <c:pt idx="50">
                  <c:v>5.3279112006694058</c:v>
                </c:pt>
                <c:pt idx="51">
                  <c:v>5.3257417576607624</c:v>
                </c:pt>
                <c:pt idx="52">
                  <c:v>5.3234700424742458</c:v>
                </c:pt>
                <c:pt idx="53">
                  <c:v>5.3212851688355158</c:v>
                </c:pt>
                <c:pt idx="54">
                  <c:v>5.3195661625840227</c:v>
                </c:pt>
                <c:pt idx="55">
                  <c:v>5.3178904495370904</c:v>
                </c:pt>
                <c:pt idx="56">
                  <c:v>5.3161412973713009</c:v>
                </c:pt>
                <c:pt idx="57">
                  <c:v>5.3146546983963905</c:v>
                </c:pt>
                <c:pt idx="58">
                  <c:v>5.3131610999614063</c:v>
                </c:pt>
                <c:pt idx="59">
                  <c:v>5.3116400464160636</c:v>
                </c:pt>
                <c:pt idx="60">
                  <c:v>5.3103329842306257</c:v>
                </c:pt>
                <c:pt idx="61">
                  <c:v>5.3088579037254817</c:v>
                </c:pt>
                <c:pt idx="62">
                  <c:v>5.3080528601218617</c:v>
                </c:pt>
              </c:numCache>
            </c:numRef>
          </c:xVal>
          <c:yVal>
            <c:numRef>
              <c:f>'10 wt% '!$S$3:$S$65</c:f>
              <c:numCache>
                <c:formatCode>General</c:formatCode>
                <c:ptCount val="63"/>
                <c:pt idx="0">
                  <c:v>5.3207732417288076</c:v>
                </c:pt>
                <c:pt idx="1">
                  <c:v>4.7792877801950695</c:v>
                </c:pt>
                <c:pt idx="2">
                  <c:v>3.8695885729821948</c:v>
                </c:pt>
                <c:pt idx="3">
                  <c:v>2.4187911662804793</c:v>
                </c:pt>
                <c:pt idx="4">
                  <c:v>1.4673817870357786</c:v>
                </c:pt>
                <c:pt idx="5">
                  <c:v>0.83538980503980098</c:v>
                </c:pt>
                <c:pt idx="6">
                  <c:v>0.39735561791180141</c:v>
                </c:pt>
                <c:pt idx="7">
                  <c:v>0.13386536524382597</c:v>
                </c:pt>
                <c:pt idx="8">
                  <c:v>3.6297672720726135E-2</c:v>
                </c:pt>
                <c:pt idx="9">
                  <c:v>5.4498796203552944E-5</c:v>
                </c:pt>
                <c:pt idx="10">
                  <c:v>3.6084526512783162E-2</c:v>
                </c:pt>
                <c:pt idx="11">
                  <c:v>0.16762673257344377</c:v>
                </c:pt>
                <c:pt idx="12">
                  <c:v>0.26063810606465304</c:v>
                </c:pt>
                <c:pt idx="13">
                  <c:v>0.37152644839614568</c:v>
                </c:pt>
                <c:pt idx="14">
                  <c:v>0.52656458297205333</c:v>
                </c:pt>
                <c:pt idx="15">
                  <c:v>0.71449925038038709</c:v>
                </c:pt>
                <c:pt idx="16">
                  <c:v>0.80739698267999283</c:v>
                </c:pt>
                <c:pt idx="17">
                  <c:v>1.0844786574068679</c:v>
                </c:pt>
                <c:pt idx="18">
                  <c:v>1.292628663490055</c:v>
                </c:pt>
                <c:pt idx="19">
                  <c:v>1.4309996706679828</c:v>
                </c:pt>
                <c:pt idx="20">
                  <c:v>1.5018206303426609</c:v>
                </c:pt>
                <c:pt idx="21">
                  <c:v>1.58242962226147</c:v>
                </c:pt>
                <c:pt idx="22">
                  <c:v>1.5788451254002644</c:v>
                </c:pt>
                <c:pt idx="23">
                  <c:v>1.5784995401677557</c:v>
                </c:pt>
                <c:pt idx="24">
                  <c:v>1.5427409257005029</c:v>
                </c:pt>
                <c:pt idx="25">
                  <c:v>1.4994032454630859</c:v>
                </c:pt>
                <c:pt idx="26">
                  <c:v>1.364733913665455</c:v>
                </c:pt>
                <c:pt idx="27">
                  <c:v>1.2226606321249827</c:v>
                </c:pt>
                <c:pt idx="28">
                  <c:v>1.1176474404085215</c:v>
                </c:pt>
                <c:pt idx="29">
                  <c:v>0.98325791167006404</c:v>
                </c:pt>
                <c:pt idx="30">
                  <c:v>0.88191854432411065</c:v>
                </c:pt>
                <c:pt idx="31">
                  <c:v>0.80300268312921474</c:v>
                </c:pt>
                <c:pt idx="32">
                  <c:v>0.70183683175058675</c:v>
                </c:pt>
                <c:pt idx="33">
                  <c:v>0.57806518721641897</c:v>
                </c:pt>
                <c:pt idx="34">
                  <c:v>0.50608745612515638</c:v>
                </c:pt>
                <c:pt idx="35">
                  <c:v>0.45288388007771113</c:v>
                </c:pt>
                <c:pt idx="36">
                  <c:v>0.40768291146185193</c:v>
                </c:pt>
                <c:pt idx="37">
                  <c:v>0.36840744656823354</c:v>
                </c:pt>
                <c:pt idx="38">
                  <c:v>0.3289326761020252</c:v>
                </c:pt>
                <c:pt idx="39">
                  <c:v>0.29221161858312633</c:v>
                </c:pt>
                <c:pt idx="40">
                  <c:v>0.26906333338830746</c:v>
                </c:pt>
                <c:pt idx="41">
                  <c:v>0.25044429135019597</c:v>
                </c:pt>
                <c:pt idx="42">
                  <c:v>0.20837778272860483</c:v>
                </c:pt>
                <c:pt idx="43">
                  <c:v>0.21290670410165255</c:v>
                </c:pt>
                <c:pt idx="44">
                  <c:v>0.18147641893143815</c:v>
                </c:pt>
                <c:pt idx="45">
                  <c:v>0.15626326606636345</c:v>
                </c:pt>
                <c:pt idx="46">
                  <c:v>0.15305971211301539</c:v>
                </c:pt>
                <c:pt idx="47">
                  <c:v>0.14735963204240438</c:v>
                </c:pt>
                <c:pt idx="48">
                  <c:v>0.13160302505770563</c:v>
                </c:pt>
                <c:pt idx="49">
                  <c:v>0.13335589683809082</c:v>
                </c:pt>
                <c:pt idx="50">
                  <c:v>0.11254742596874601</c:v>
                </c:pt>
                <c:pt idx="51">
                  <c:v>0.10898118344636586</c:v>
                </c:pt>
                <c:pt idx="52">
                  <c:v>9.3318289197323545E-2</c:v>
                </c:pt>
                <c:pt idx="53">
                  <c:v>8.1079921231640553E-2</c:v>
                </c:pt>
                <c:pt idx="54">
                  <c:v>6.4150110954131118E-2</c:v>
                </c:pt>
                <c:pt idx="55">
                  <c:v>6.254652710379624E-2</c:v>
                </c:pt>
                <c:pt idx="56">
                  <c:v>5.5842271418311107E-2</c:v>
                </c:pt>
                <c:pt idx="57">
                  <c:v>4.6414481204959335E-2</c:v>
                </c:pt>
                <c:pt idx="58">
                  <c:v>4.7266289024928097E-2</c:v>
                </c:pt>
                <c:pt idx="59">
                  <c:v>4.6852831080133474E-2</c:v>
                </c:pt>
                <c:pt idx="60">
                  <c:v>4.2772680264712724E-2</c:v>
                </c:pt>
                <c:pt idx="61">
                  <c:v>4.3219211539610135E-2</c:v>
                </c:pt>
                <c:pt idx="62">
                  <c:v>4.0000224170325019E-2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AE-4645-826E-BC27CC3D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  <c:min val="5.3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O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2-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30939120268549"/>
          <c:y val="0.1278694735107555"/>
          <c:w val="0.14549569705543908"/>
          <c:h val="0.14425190716765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baseline="0">
                <a:solidFill>
                  <a:srgbClr val="0E2841"/>
                </a:solidFill>
              </a:rPr>
              <a:t>Calculated Error Between Actual and Theoretical Rate of CO2 absorption  vs O2- Concentration for 15wt% CaO.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Experimental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'15 wt% '!$Q$3:$Q$60</c:f>
              <c:numCache>
                <c:formatCode>General</c:formatCode>
                <c:ptCount val="58"/>
                <c:pt idx="0">
                  <c:v>8.6909564949641211</c:v>
                </c:pt>
                <c:pt idx="1">
                  <c:v>8.66508527370015</c:v>
                </c:pt>
                <c:pt idx="2">
                  <c:v>8.6248967188401799</c:v>
                </c:pt>
                <c:pt idx="3">
                  <c:v>8.5855092776941291</c:v>
                </c:pt>
                <c:pt idx="4">
                  <c:v>8.5469356482944701</c:v>
                </c:pt>
                <c:pt idx="5">
                  <c:v>8.5091482617411938</c:v>
                </c:pt>
                <c:pt idx="6">
                  <c:v>8.4720573546906568</c:v>
                </c:pt>
                <c:pt idx="7">
                  <c:v>8.4356639427940205</c:v>
                </c:pt>
                <c:pt idx="8">
                  <c:v>8.4000576246437877</c:v>
                </c:pt>
                <c:pt idx="9">
                  <c:v>8.3650507902951112</c:v>
                </c:pt>
                <c:pt idx="10">
                  <c:v>8.3306646300590259</c:v>
                </c:pt>
                <c:pt idx="11">
                  <c:v>8.2970418514566315</c:v>
                </c:pt>
                <c:pt idx="12">
                  <c:v>8.2641218016103561</c:v>
                </c:pt>
                <c:pt idx="13">
                  <c:v>8.232033072173456</c:v>
                </c:pt>
                <c:pt idx="14">
                  <c:v>8.200676952393362</c:v>
                </c:pt>
                <c:pt idx="15">
                  <c:v>8.1700435298518173</c:v>
                </c:pt>
                <c:pt idx="16">
                  <c:v>8.1403305449366314</c:v>
                </c:pt>
                <c:pt idx="17">
                  <c:v>8.1115499840582519</c:v>
                </c:pt>
                <c:pt idx="18">
                  <c:v>8.0837228671469656</c:v>
                </c:pt>
                <c:pt idx="19">
                  <c:v>8.0570270779111084</c:v>
                </c:pt>
                <c:pt idx="20">
                  <c:v>8.0314304364346345</c:v>
                </c:pt>
                <c:pt idx="21">
                  <c:v>8.0069187507344743</c:v>
                </c:pt>
                <c:pt idx="22">
                  <c:v>7.9836117936210975</c:v>
                </c:pt>
                <c:pt idx="23">
                  <c:v>7.9615018880851807</c:v>
                </c:pt>
                <c:pt idx="24">
                  <c:v>7.9405667874918215</c:v>
                </c:pt>
                <c:pt idx="25">
                  <c:v>7.9208814585026328</c:v>
                </c:pt>
                <c:pt idx="26">
                  <c:v>7.9024823962329265</c:v>
                </c:pt>
                <c:pt idx="27">
                  <c:v>7.8852349918545137</c:v>
                </c:pt>
                <c:pt idx="28">
                  <c:v>7.8692224594729598</c:v>
                </c:pt>
                <c:pt idx="29">
                  <c:v>7.854453648685527</c:v>
                </c:pt>
                <c:pt idx="30">
                  <c:v>7.8407136054253801</c:v>
                </c:pt>
                <c:pt idx="31">
                  <c:v>7.828043109288517</c:v>
                </c:pt>
                <c:pt idx="32">
                  <c:v>7.8162776272124805</c:v>
                </c:pt>
                <c:pt idx="33">
                  <c:v>7.8055088521741345</c:v>
                </c:pt>
                <c:pt idx="34">
                  <c:v>7.7956587969238784</c:v>
                </c:pt>
                <c:pt idx="35">
                  <c:v>7.7865328518154593</c:v>
                </c:pt>
                <c:pt idx="36">
                  <c:v>7.7782732606442533</c:v>
                </c:pt>
                <c:pt idx="37">
                  <c:v>7.7708307531971279</c:v>
                </c:pt>
                <c:pt idx="38">
                  <c:v>7.7640466727471305</c:v>
                </c:pt>
                <c:pt idx="39">
                  <c:v>7.7577261381216847</c:v>
                </c:pt>
                <c:pt idx="40">
                  <c:v>7.7520046416341657</c:v>
                </c:pt>
                <c:pt idx="41">
                  <c:v>7.7468685970348021</c:v>
                </c:pt>
                <c:pt idx="42">
                  <c:v>7.742116221949912</c:v>
                </c:pt>
                <c:pt idx="43">
                  <c:v>7.7376748445124903</c:v>
                </c:pt>
                <c:pt idx="44">
                  <c:v>7.7336664971760802</c:v>
                </c:pt>
                <c:pt idx="45">
                  <c:v>7.7300917300008001</c:v>
                </c:pt>
                <c:pt idx="46">
                  <c:v>7.7267198307464504</c:v>
                </c:pt>
                <c:pt idx="47">
                  <c:v>7.7236871671848357</c:v>
                </c:pt>
                <c:pt idx="48">
                  <c:v>7.7207849935079054</c:v>
                </c:pt>
                <c:pt idx="49">
                  <c:v>7.7181786937058652</c:v>
                </c:pt>
                <c:pt idx="50">
                  <c:v>7.7157243546329433</c:v>
                </c:pt>
                <c:pt idx="51">
                  <c:v>7.7133928628470594</c:v>
                </c:pt>
                <c:pt idx="52">
                  <c:v>7.7111625797744852</c:v>
                </c:pt>
                <c:pt idx="53">
                  <c:v>7.7091199168164488</c:v>
                </c:pt>
                <c:pt idx="54">
                  <c:v>7.7071929628108284</c:v>
                </c:pt>
                <c:pt idx="55">
                  <c:v>7.7052878280473269</c:v>
                </c:pt>
                <c:pt idx="56">
                  <c:v>7.7032853418608438</c:v>
                </c:pt>
                <c:pt idx="57">
                  <c:v>7.7014738587215152</c:v>
                </c:pt>
              </c:numCache>
            </c:numRef>
          </c:xVal>
          <c:yVal>
            <c:numRef>
              <c:f>'15 wt% '!$S$3:$S$60</c:f>
              <c:numCache>
                <c:formatCode>General</c:formatCode>
                <c:ptCount val="58"/>
                <c:pt idx="0">
                  <c:v>17.826231473265999</c:v>
                </c:pt>
                <c:pt idx="1">
                  <c:v>15.093411454173484</c:v>
                </c:pt>
                <c:pt idx="2">
                  <c:v>11.499955717095956</c:v>
                </c:pt>
                <c:pt idx="3">
                  <c:v>8.3238672994537986</c:v>
                </c:pt>
                <c:pt idx="4">
                  <c:v>5.7889085429420915</c:v>
                </c:pt>
                <c:pt idx="5">
                  <c:v>3.8199112615363475</c:v>
                </c:pt>
                <c:pt idx="6">
                  <c:v>2.3429839005744157</c:v>
                </c:pt>
                <c:pt idx="7">
                  <c:v>1.2734025943241283</c:v>
                </c:pt>
                <c:pt idx="8">
                  <c:v>0.55730884076150555</c:v>
                </c:pt>
                <c:pt idx="9">
                  <c:v>0.15094870288309886</c:v>
                </c:pt>
                <c:pt idx="10">
                  <c:v>2.3253658947480875E-3</c:v>
                </c:pt>
                <c:pt idx="11">
                  <c:v>7.3756071326679537E-2</c:v>
                </c:pt>
                <c:pt idx="12">
                  <c:v>0.32658593332617053</c:v>
                </c:pt>
                <c:pt idx="13">
                  <c:v>0.71787955322159769</c:v>
                </c:pt>
                <c:pt idx="14">
                  <c:v>1.2214960669629471</c:v>
                </c:pt>
                <c:pt idx="15">
                  <c:v>1.8071940705197691</c:v>
                </c:pt>
                <c:pt idx="16">
                  <c:v>2.4105783299552699</c:v>
                </c:pt>
                <c:pt idx="17">
                  <c:v>3.0185101789036706</c:v>
                </c:pt>
                <c:pt idx="18">
                  <c:v>3.602685587777557</c:v>
                </c:pt>
                <c:pt idx="19">
                  <c:v>4.0866135799532541</c:v>
                </c:pt>
                <c:pt idx="20">
                  <c:v>4.5071268398715292</c:v>
                </c:pt>
                <c:pt idx="21">
                  <c:v>4.8506259633122752</c:v>
                </c:pt>
                <c:pt idx="22">
                  <c:v>5.0491871522494076</c:v>
                </c:pt>
                <c:pt idx="23">
                  <c:v>5.1504525532616627</c:v>
                </c:pt>
                <c:pt idx="24">
                  <c:v>5.1638002441170316</c:v>
                </c:pt>
                <c:pt idx="25">
                  <c:v>5.0438595237400978</c:v>
                </c:pt>
                <c:pt idx="26">
                  <c:v>4.8155439390632671</c:v>
                </c:pt>
                <c:pt idx="27">
                  <c:v>4.5845989815165868</c:v>
                </c:pt>
                <c:pt idx="28">
                  <c:v>4.2434379721141848</c:v>
                </c:pt>
                <c:pt idx="29">
                  <c:v>3.8473079519789954</c:v>
                </c:pt>
                <c:pt idx="30">
                  <c:v>3.5280978382934909</c:v>
                </c:pt>
                <c:pt idx="31">
                  <c:v>3.1588735062045168</c:v>
                </c:pt>
                <c:pt idx="32">
                  <c:v>2.8547271736745672</c:v>
                </c:pt>
                <c:pt idx="33">
                  <c:v>2.4933639184480301</c:v>
                </c:pt>
                <c:pt idx="34">
                  <c:v>2.1661389418370565</c:v>
                </c:pt>
                <c:pt idx="35">
                  <c:v>1.9244964320709532</c:v>
                </c:pt>
                <c:pt idx="36">
                  <c:v>1.6247645728914988</c:v>
                </c:pt>
                <c:pt idx="37">
                  <c:v>1.3554481578410229</c:v>
                </c:pt>
                <c:pt idx="38">
                  <c:v>1.1541847202467101</c:v>
                </c:pt>
                <c:pt idx="39">
                  <c:v>1.0248647322923192</c:v>
                </c:pt>
                <c:pt idx="40">
                  <c:v>0.85660467502283655</c:v>
                </c:pt>
                <c:pt idx="41">
                  <c:v>0.70271808079308806</c:v>
                </c:pt>
                <c:pt idx="42">
                  <c:v>0.61174717259338141</c:v>
                </c:pt>
                <c:pt idx="43">
                  <c:v>0.54254245126083966</c:v>
                </c:pt>
                <c:pt idx="44">
                  <c:v>0.44785395996369121</c:v>
                </c:pt>
                <c:pt idx="45">
                  <c:v>0.36052931366974039</c:v>
                </c:pt>
                <c:pt idx="46">
                  <c:v>0.32452128466567609</c:v>
                </c:pt>
                <c:pt idx="47">
                  <c:v>0.26512216881586526</c:v>
                </c:pt>
                <c:pt idx="48">
                  <c:v>0.24522045901378414</c:v>
                </c:pt>
                <c:pt idx="49">
                  <c:v>0.19942937461422133</c:v>
                </c:pt>
                <c:pt idx="50">
                  <c:v>0.17832203700999361</c:v>
                </c:pt>
                <c:pt idx="51">
                  <c:v>0.16215403616342117</c:v>
                </c:pt>
                <c:pt idx="52">
                  <c:v>0.14947521805423705</c:v>
                </c:pt>
                <c:pt idx="53">
                  <c:v>0.12619794514800831</c:v>
                </c:pt>
                <c:pt idx="54">
                  <c:v>0.11302222249476683</c:v>
                </c:pt>
                <c:pt idx="55">
                  <c:v>0.11117743320204149</c:v>
                </c:pt>
                <c:pt idx="56">
                  <c:v>0.12364486205262429</c:v>
                </c:pt>
                <c:pt idx="57">
                  <c:v>0.10172856313868596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725716</xdr:colOff>
      <xdr:row>39</xdr:row>
      <xdr:rowOff>158749</xdr:rowOff>
    </xdr:from>
    <xdr:to>
      <xdr:col>29</xdr:col>
      <xdr:colOff>165021</xdr:colOff>
      <xdr:row>64</xdr:row>
      <xdr:rowOff>192703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68F0191-5160-D942-8A66-AD319077C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136071</xdr:colOff>
      <xdr:row>4</xdr:row>
      <xdr:rowOff>1</xdr:rowOff>
    </xdr:from>
    <xdr:to>
      <xdr:col>29</xdr:col>
      <xdr:colOff>388337</xdr:colOff>
      <xdr:row>29</xdr:row>
      <xdr:rowOff>33954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7D5E994-81F0-5941-8F11-4C51BBC81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740770</xdr:colOff>
      <xdr:row>40</xdr:row>
      <xdr:rowOff>126622</xdr:rowOff>
    </xdr:from>
    <xdr:to>
      <xdr:col>29</xdr:col>
      <xdr:colOff>150335</xdr:colOff>
      <xdr:row>65</xdr:row>
      <xdr:rowOff>160574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BD9DB82-2ED9-144E-A12C-DCD9C0F63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10994</xdr:colOff>
      <xdr:row>1</xdr:row>
      <xdr:rowOff>50801</xdr:rowOff>
    </xdr:from>
    <xdr:to>
      <xdr:col>29</xdr:col>
      <xdr:colOff>326799</xdr:colOff>
      <xdr:row>28</xdr:row>
      <xdr:rowOff>151301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ABD2EFA-BCB4-BD42-A9E3-B331F1891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332154</xdr:colOff>
      <xdr:row>40</xdr:row>
      <xdr:rowOff>175845</xdr:rowOff>
    </xdr:from>
    <xdr:to>
      <xdr:col>28</xdr:col>
      <xdr:colOff>578770</xdr:colOff>
      <xdr:row>66</xdr:row>
      <xdr:rowOff>14414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D28AEA-FE91-CE48-92FE-E0324C91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</xdr:row>
      <xdr:rowOff>19538</xdr:rowOff>
    </xdr:from>
    <xdr:to>
      <xdr:col>29</xdr:col>
      <xdr:colOff>367606</xdr:colOff>
      <xdr:row>26</xdr:row>
      <xdr:rowOff>160860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32D45E4-C695-6E4A-B930-8174D56F0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700985</xdr:colOff>
      <xdr:row>36</xdr:row>
      <xdr:rowOff>0</xdr:rowOff>
    </xdr:from>
    <xdr:to>
      <xdr:col>29</xdr:col>
      <xdr:colOff>126986</xdr:colOff>
      <xdr:row>61</xdr:row>
      <xdr:rowOff>33952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324B1E6-09A8-8A4C-8073-EF3418B16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652585</xdr:colOff>
      <xdr:row>2</xdr:row>
      <xdr:rowOff>0</xdr:rowOff>
    </xdr:from>
    <xdr:to>
      <xdr:col>29</xdr:col>
      <xdr:colOff>199130</xdr:colOff>
      <xdr:row>26</xdr:row>
      <xdr:rowOff>188746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E170B39-68CC-0F48-915F-C787A5552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50800</xdr:colOff>
      <xdr:row>36</xdr:row>
      <xdr:rowOff>101600</xdr:rowOff>
    </xdr:from>
    <xdr:to>
      <xdr:col>29</xdr:col>
      <xdr:colOff>301187</xdr:colOff>
      <xdr:row>61</xdr:row>
      <xdr:rowOff>135553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4F9F39A-3EAF-9246-B276-30CB5DC2A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812801</xdr:colOff>
      <xdr:row>2</xdr:row>
      <xdr:rowOff>25400</xdr:rowOff>
    </xdr:from>
    <xdr:to>
      <xdr:col>29</xdr:col>
      <xdr:colOff>396441</xdr:colOff>
      <xdr:row>28</xdr:row>
      <xdr:rowOff>61812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0A53188-B9CF-DB4D-A040-675C92BC4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406400</xdr:colOff>
      <xdr:row>38</xdr:row>
      <xdr:rowOff>50800</xdr:rowOff>
    </xdr:from>
    <xdr:to>
      <xdr:col>28</xdr:col>
      <xdr:colOff>656787</xdr:colOff>
      <xdr:row>63</xdr:row>
      <xdr:rowOff>84753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972AD70-A155-3C48-912C-88549A5E9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533400</xdr:colOff>
      <xdr:row>2</xdr:row>
      <xdr:rowOff>50800</xdr:rowOff>
    </xdr:from>
    <xdr:to>
      <xdr:col>29</xdr:col>
      <xdr:colOff>142440</xdr:colOff>
      <xdr:row>28</xdr:row>
      <xdr:rowOff>87212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E2950DD-EA70-7F43-94BC-EBCD9F4A1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E85B0E-50FF-C445-A5A5-8C7950FB4F96}" name="Table2" displayName="Table2" ref="A2:B117" totalsRowShown="0">
  <autoFilter ref="A2:B117" xr:uid="{F5E85B0E-50FF-C445-A5A5-8C7950FB4F96}"/>
  <sortState xmlns:xlrd2="http://schemas.microsoft.com/office/spreadsheetml/2017/richdata2" ref="A3:B117">
    <sortCondition ref="A2:A117"/>
  </sortState>
  <tableColumns count="2">
    <tableColumn id="1" xr3:uid="{D0D35B27-9663-6141-B7FB-BB3A8564BE67}" name="Time (mins)" dataDxfId="9"/>
    <tableColumn id="2" xr3:uid="{B5446A37-8ABD-A747-A5FC-37A6CC79693D}" name="CO2 (vol%)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A8141AC-146B-5D41-93DB-8CFAE2EE3A45}" name="Table318" displayName="Table318" ref="A2:B117" totalsRowShown="0">
  <autoFilter ref="A2:B117" xr:uid="{AA8141AC-146B-5D41-93DB-8CFAE2EE3A45}"/>
  <sortState xmlns:xlrd2="http://schemas.microsoft.com/office/spreadsheetml/2017/richdata2" ref="A3:B117">
    <sortCondition ref="A2:A117"/>
  </sortState>
  <tableColumns count="2">
    <tableColumn id="1" xr3:uid="{27D28AB6-5690-F94A-9A51-4E664274BBAD}" name="Time (mins)" dataDxfId="7"/>
    <tableColumn id="2" xr3:uid="{F9E9DD86-41BE-4348-8283-1C95EE9FC63C}" name="CO2 (vol%)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BE061BB-0ADB-B14D-9E6A-82EF2A37834A}" name="Table420" displayName="Table420" ref="A2:B118" totalsRowShown="0">
  <autoFilter ref="A2:B118" xr:uid="{6BE061BB-0ADB-B14D-9E6A-82EF2A37834A}"/>
  <sortState xmlns:xlrd2="http://schemas.microsoft.com/office/spreadsheetml/2017/richdata2" ref="A3:B118">
    <sortCondition ref="A2:A118"/>
  </sortState>
  <tableColumns count="2">
    <tableColumn id="1" xr3:uid="{9121AD86-50B2-B343-AB96-40E2C2ECD507}" name="Time (mins)" dataDxfId="5"/>
    <tableColumn id="2" xr3:uid="{407EBA5A-CA24-6B4D-93E2-301E402312F3}" name="CO2(vol%)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549FB6E-D144-234C-8C8F-91147B14CE58}" name="Table523" displayName="Table523" ref="A2:B152" totalsRowShown="0">
  <autoFilter ref="A2:B152" xr:uid="{3549FB6E-D144-234C-8C8F-91147B14CE58}"/>
  <sortState xmlns:xlrd2="http://schemas.microsoft.com/office/spreadsheetml/2017/richdata2" ref="A3:B152">
    <sortCondition ref="A2:A152"/>
  </sortState>
  <tableColumns count="2">
    <tableColumn id="1" xr3:uid="{71C5270C-44FD-9C40-B604-2895FB460105}" name="Time (mins)" dataDxfId="3"/>
    <tableColumn id="2" xr3:uid="{FA6E847C-6354-1043-98AC-AF1B9CB854D2}" name="CO2(vol%)" dataDxf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0C97932-6B02-5643-BCCD-4F6E9F0157C7}" name="Table125" displayName="Table125" ref="A2:B139" totalsRowShown="0">
  <autoFilter ref="A2:B139" xr:uid="{40C97932-6B02-5643-BCCD-4F6E9F0157C7}"/>
  <sortState xmlns:xlrd2="http://schemas.microsoft.com/office/spreadsheetml/2017/richdata2" ref="A3:B139">
    <sortCondition ref="A2:A139"/>
  </sortState>
  <tableColumns count="2">
    <tableColumn id="1" xr3:uid="{92794F5B-B308-714A-8FBB-B73F73586295}" name="Time (mins) " dataDxfId="1"/>
    <tableColumn id="2" xr3:uid="{8BB93D6C-2DD9-A140-8D78-879A794C1D97}" name="Co2 vol%" dataDxfId="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2AF645A-198A-B74B-9156-DDF21CB6F052}" name="Table17827" displayName="Table17827" ref="A2:B146" totalsRowShown="0">
  <autoFilter ref="A2:B146" xr:uid="{42AF645A-198A-B74B-9156-DDF21CB6F052}"/>
  <sortState xmlns:xlrd2="http://schemas.microsoft.com/office/spreadsheetml/2017/richdata2" ref="A3:B146">
    <sortCondition ref="A2:A146"/>
  </sortState>
  <tableColumns count="2">
    <tableColumn id="1" xr3:uid="{7B9F7E1D-4365-854A-B5D4-12CF028EAEB6}" name="Time (mins) "/>
    <tableColumn id="2" xr3:uid="{323490D9-01A7-C54A-A5F6-C894B340C9CA}" name="Co2 vol%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CAD2-C104-B943-82EA-88A77FA12CF9}">
  <dimension ref="A1:BV117"/>
  <sheetViews>
    <sheetView zoomScale="83" zoomScaleNormal="75" workbookViewId="0">
      <selection activeCell="T41" sqref="T41"/>
    </sheetView>
  </sheetViews>
  <sheetFormatPr defaultColWidth="11.19921875" defaultRowHeight="15.6" x14ac:dyDescent="0.3"/>
  <cols>
    <col min="1" max="1" width="13.296875" customWidth="1"/>
    <col min="2" max="2" width="13.1992187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9921875" customWidth="1"/>
    <col min="16" max="16" width="17.796875" customWidth="1"/>
    <col min="17" max="17" width="11.19921875" bestFit="1" customWidth="1"/>
    <col min="18" max="18" width="11.19921875" customWidth="1"/>
    <col min="19" max="19" width="12.796875" bestFit="1" customWidth="1"/>
    <col min="22" max="22" width="11.19921875" bestFit="1" customWidth="1"/>
    <col min="24" max="24" width="11" bestFit="1" customWidth="1"/>
  </cols>
  <sheetData>
    <row r="1" spans="1:19" x14ac:dyDescent="0.3">
      <c r="A1" t="s">
        <v>0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3">
      <c r="A2" t="s">
        <v>1</v>
      </c>
      <c r="B2" t="s">
        <v>2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3">
      <c r="A3" s="1">
        <v>2.0692473321074498</v>
      </c>
      <c r="B3" s="1">
        <v>0.12741912976723299</v>
      </c>
      <c r="C3" s="1">
        <f>B3/100</f>
        <v>1.27419129767233E-3</v>
      </c>
      <c r="D3" s="1">
        <f>(0.6)/(0.0821*(800+273.15))</f>
        <v>6.8100086470084783E-3</v>
      </c>
      <c r="E3" s="1">
        <f>C3*$D$3</f>
        <v>8.677253755091521E-6</v>
      </c>
      <c r="F3" s="2">
        <v>14</v>
      </c>
      <c r="G3" s="2">
        <f>$F$3-B3</f>
        <v>13.872580870232767</v>
      </c>
      <c r="H3" s="2">
        <f>G3/100</f>
        <v>0.13872580870232767</v>
      </c>
      <c r="I3" s="2">
        <f>H3*$D$3</f>
        <v>9.4472395682609542E-4</v>
      </c>
      <c r="J3" s="2">
        <f>I3*A3</f>
        <v>1.9548675272403914E-3</v>
      </c>
      <c r="K3" s="1">
        <f>J3/A3</f>
        <v>9.4472395682609531E-4</v>
      </c>
      <c r="L3" s="1">
        <f>AF38/1000</f>
        <v>0.1963495408493621</v>
      </c>
      <c r="M3" s="1">
        <f>J3/$L$3</f>
        <v>9.9560585616044351E-3</v>
      </c>
      <c r="N3">
        <f>(G3/100)</f>
        <v>0.13872580870232767</v>
      </c>
      <c r="O3">
        <f>V33*L3</f>
        <v>0.60621212823704385</v>
      </c>
      <c r="P3">
        <f t="shared" ref="P3:P34" si="0">$O$3-J3</f>
        <v>0.60425726070980346</v>
      </c>
      <c r="Q3">
        <f>P3/$L$3</f>
        <v>3.0774569581162665</v>
      </c>
      <c r="R3">
        <f>(($V$31+$V$32)*Q3*N3)</f>
        <v>9.730192310405195E-4</v>
      </c>
      <c r="S3">
        <f>(10^10*(R3-K3)^2)</f>
        <v>8.0062254286945809</v>
      </c>
    </row>
    <row r="4" spans="1:19" x14ac:dyDescent="0.3">
      <c r="A4" s="1">
        <v>3.39321357285431</v>
      </c>
      <c r="B4" s="2">
        <v>0.30339321357285298</v>
      </c>
      <c r="C4" s="1">
        <f t="shared" ref="C4:C67" si="1">B4/100</f>
        <v>3.03393213572853E-3</v>
      </c>
      <c r="D4" s="1"/>
      <c r="E4" s="1">
        <f t="shared" ref="E4:E67" si="2">C4*$D$3</f>
        <v>2.0661104078748191E-5</v>
      </c>
      <c r="F4" s="1"/>
      <c r="G4" s="2">
        <f t="shared" ref="G4:G67" si="3">$F$3-B4</f>
        <v>13.696606786427147</v>
      </c>
      <c r="H4" s="2">
        <f t="shared" ref="H4:H67" si="4">G4/100</f>
        <v>0.13696606786427146</v>
      </c>
      <c r="I4" s="2">
        <f>H4*$D$3</f>
        <v>9.3274010650243864E-4</v>
      </c>
      <c r="J4" s="2">
        <f>(I4*(A4-A3))+J3</f>
        <v>3.1897839396402509E-3</v>
      </c>
      <c r="K4" s="1">
        <f>(J4-J3)/(A4-A3)</f>
        <v>9.3274010650243842E-4</v>
      </c>
      <c r="L4" s="1"/>
      <c r="M4" s="1">
        <f t="shared" ref="M4:M67" si="5">J4/$L$3</f>
        <v>1.6245436204444345E-2</v>
      </c>
      <c r="N4">
        <f t="shared" ref="N4:N67" si="6">(G4/100)</f>
        <v>0.13696606786427146</v>
      </c>
      <c r="P4">
        <f t="shared" si="0"/>
        <v>0.60302234429740365</v>
      </c>
      <c r="Q4">
        <f t="shared" ref="Q4:Q67" si="7">P4/$L$3</f>
        <v>3.0711675804734266</v>
      </c>
      <c r="R4">
        <f t="shared" ref="R4:R67" si="8">(($V$31+$V$32)*Q4*N4)</f>
        <v>9.5871312648701935E-4</v>
      </c>
      <c r="S4">
        <f t="shared" ref="S4:S35" si="9">(10^10*(R4-K4)^2)</f>
        <v>6.7459776711944031</v>
      </c>
    </row>
    <row r="5" spans="1:19" x14ac:dyDescent="0.3">
      <c r="A5" s="1">
        <v>6.5868263473054203</v>
      </c>
      <c r="B5" s="2">
        <v>0.60690739732655896</v>
      </c>
      <c r="C5" s="1">
        <f t="shared" si="1"/>
        <v>6.06907397326559E-3</v>
      </c>
      <c r="D5" s="1"/>
      <c r="E5" s="1">
        <f t="shared" si="2"/>
        <v>4.1330446237272772E-5</v>
      </c>
      <c r="F5" s="1"/>
      <c r="G5" s="2">
        <f t="shared" si="3"/>
        <v>13.393092602673441</v>
      </c>
      <c r="H5" s="2">
        <f t="shared" si="4"/>
        <v>0.1339309260267344</v>
      </c>
      <c r="I5" s="2">
        <f t="shared" ref="I5:I68" si="10">H5*$D$3</f>
        <v>9.1207076434391408E-4</v>
      </c>
      <c r="J5" s="2">
        <f t="shared" ref="J5:J68" si="11">(I5*(A5-A4))+J4</f>
        <v>6.1025847838523627E-3</v>
      </c>
      <c r="K5" s="1">
        <f t="shared" ref="K5:K68" si="12">(J5-J4)/(A5-A4)</f>
        <v>9.1207076434391397E-4</v>
      </c>
      <c r="L5" s="1"/>
      <c r="M5" s="1">
        <f t="shared" si="5"/>
        <v>3.1080209087599651E-2</v>
      </c>
      <c r="N5">
        <f t="shared" si="6"/>
        <v>0.1339309260267344</v>
      </c>
      <c r="P5">
        <f t="shared" si="0"/>
        <v>0.60010954345319145</v>
      </c>
      <c r="Q5">
        <f t="shared" si="7"/>
        <v>3.0563328075902709</v>
      </c>
      <c r="R5">
        <f t="shared" si="8"/>
        <v>9.3293994017704454E-4</v>
      </c>
      <c r="S5">
        <f t="shared" si="9"/>
        <v>4.3552249995412122</v>
      </c>
    </row>
    <row r="6" spans="1:19" x14ac:dyDescent="0.3">
      <c r="A6" s="1">
        <v>9.3013972055888399</v>
      </c>
      <c r="B6" s="2">
        <v>0.84315739792188504</v>
      </c>
      <c r="C6" s="1">
        <f t="shared" si="1"/>
        <v>8.4315739792188496E-3</v>
      </c>
      <c r="D6" s="1"/>
      <c r="E6" s="1">
        <f t="shared" si="2"/>
        <v>5.741909170637205E-5</v>
      </c>
      <c r="F6" s="1"/>
      <c r="G6" s="2">
        <f t="shared" si="3"/>
        <v>13.156842602078115</v>
      </c>
      <c r="H6" s="2">
        <f t="shared" si="4"/>
        <v>0.13156842602078114</v>
      </c>
      <c r="I6" s="2">
        <f t="shared" si="10"/>
        <v>8.9598211887481486E-4</v>
      </c>
      <c r="J6" s="2">
        <f t="shared" si="11"/>
        <v>8.5347917332929662E-3</v>
      </c>
      <c r="K6" s="1">
        <f t="shared" si="12"/>
        <v>8.9598211887481508E-4</v>
      </c>
      <c r="L6" s="1"/>
      <c r="M6" s="1">
        <f t="shared" si="5"/>
        <v>4.3467337363629462E-2</v>
      </c>
      <c r="N6">
        <f t="shared" si="6"/>
        <v>0.13156842602078114</v>
      </c>
      <c r="P6">
        <f t="shared" si="0"/>
        <v>0.59767733650375088</v>
      </c>
      <c r="Q6">
        <f t="shared" si="7"/>
        <v>3.0439456793142412</v>
      </c>
      <c r="R6">
        <f t="shared" si="8"/>
        <v>9.1276871918594756E-4</v>
      </c>
      <c r="S6">
        <f t="shared" si="9"/>
        <v>2.817899500057131</v>
      </c>
    </row>
    <row r="7" spans="1:19" x14ac:dyDescent="0.3">
      <c r="A7" s="1">
        <v>12.175648702594801</v>
      </c>
      <c r="B7" s="2">
        <v>1.0926026734409899</v>
      </c>
      <c r="C7" s="1">
        <f t="shared" si="1"/>
        <v>1.0926026734409899E-2</v>
      </c>
      <c r="D7" s="1"/>
      <c r="E7" s="1">
        <f t="shared" si="2"/>
        <v>7.4406336538777225E-5</v>
      </c>
      <c r="F7" s="1"/>
      <c r="G7" s="2">
        <f t="shared" si="3"/>
        <v>12.907397326559011</v>
      </c>
      <c r="H7" s="2">
        <f t="shared" si="4"/>
        <v>0.12907397326559011</v>
      </c>
      <c r="I7" s="2">
        <f t="shared" si="10"/>
        <v>8.7899487404240987E-4</v>
      </c>
      <c r="J7" s="2">
        <f t="shared" si="11"/>
        <v>1.1061244065869929E-2</v>
      </c>
      <c r="K7" s="1">
        <f t="shared" si="12"/>
        <v>8.7899487404240987E-4</v>
      </c>
      <c r="L7" s="1"/>
      <c r="M7" s="1">
        <f t="shared" si="5"/>
        <v>5.6334453434530987E-2</v>
      </c>
      <c r="N7">
        <f t="shared" si="6"/>
        <v>0.12907397326559011</v>
      </c>
      <c r="P7">
        <f t="shared" si="0"/>
        <v>0.5951508841711739</v>
      </c>
      <c r="Q7">
        <f t="shared" si="7"/>
        <v>3.0310785632433395</v>
      </c>
      <c r="R7">
        <f t="shared" si="8"/>
        <v>8.9167798298907469E-4</v>
      </c>
      <c r="S7">
        <f t="shared" si="9"/>
        <v>1.6086125255296939</v>
      </c>
    </row>
    <row r="8" spans="1:19" x14ac:dyDescent="0.3">
      <c r="A8" s="1">
        <v>14.936740691844699</v>
      </c>
      <c r="B8" s="2">
        <v>1.3941318667048299</v>
      </c>
      <c r="C8" s="1">
        <f t="shared" si="1"/>
        <v>1.39413186670483E-2</v>
      </c>
      <c r="D8" s="1"/>
      <c r="E8" s="1">
        <f t="shared" si="2"/>
        <v>9.4940500673299636E-5</v>
      </c>
      <c r="F8" s="1"/>
      <c r="G8" s="2">
        <f t="shared" si="3"/>
        <v>12.60586813329517</v>
      </c>
      <c r="H8" s="2">
        <f t="shared" si="4"/>
        <v>0.1260586813329517</v>
      </c>
      <c r="I8" s="2">
        <f t="shared" si="10"/>
        <v>8.5846070990788727E-4</v>
      </c>
      <c r="J8" s="2">
        <f t="shared" si="11"/>
        <v>1.3431533055082377E-2</v>
      </c>
      <c r="K8" s="1">
        <f t="shared" si="12"/>
        <v>8.5846070990788716E-4</v>
      </c>
      <c r="L8" s="1"/>
      <c r="M8" s="1">
        <f t="shared" si="5"/>
        <v>6.8406236128593492E-2</v>
      </c>
      <c r="N8">
        <f t="shared" si="6"/>
        <v>0.1260586813329517</v>
      </c>
      <c r="P8">
        <f t="shared" si="0"/>
        <v>0.59278059518196147</v>
      </c>
      <c r="Q8">
        <f t="shared" si="7"/>
        <v>3.0190067805492773</v>
      </c>
      <c r="R8">
        <f t="shared" si="8"/>
        <v>8.6737923177639478E-4</v>
      </c>
      <c r="S8">
        <f t="shared" si="9"/>
        <v>0.79540032319048681</v>
      </c>
    </row>
    <row r="9" spans="1:19" x14ac:dyDescent="0.3">
      <c r="A9" s="1">
        <v>20.259009539975199</v>
      </c>
      <c r="B9" s="2">
        <v>1.8984086706091501</v>
      </c>
      <c r="C9" s="1">
        <f t="shared" si="1"/>
        <v>1.8984086706091502E-2</v>
      </c>
      <c r="D9" s="1"/>
      <c r="E9" s="1">
        <f t="shared" si="2"/>
        <v>1.2928179462404183E-4</v>
      </c>
      <c r="F9" s="1"/>
      <c r="G9" s="2">
        <f t="shared" si="3"/>
        <v>12.10159132939085</v>
      </c>
      <c r="H9" s="2">
        <f t="shared" si="4"/>
        <v>0.1210159132939085</v>
      </c>
      <c r="I9" s="2">
        <f t="shared" si="10"/>
        <v>8.2411941595714514E-4</v>
      </c>
      <c r="J9" s="2">
        <f t="shared" si="11"/>
        <v>1.7817718149770592E-2</v>
      </c>
      <c r="K9" s="1">
        <f t="shared" si="12"/>
        <v>8.2411941595714503E-4</v>
      </c>
      <c r="L9" s="1"/>
      <c r="M9" s="1">
        <f t="shared" si="5"/>
        <v>9.0744893380933403E-2</v>
      </c>
      <c r="N9">
        <f t="shared" si="6"/>
        <v>0.1210159132939085</v>
      </c>
      <c r="P9">
        <f t="shared" si="0"/>
        <v>0.58839441008727322</v>
      </c>
      <c r="Q9">
        <f t="shared" si="7"/>
        <v>2.9966681232969372</v>
      </c>
      <c r="R9">
        <f t="shared" si="8"/>
        <v>8.2651987621779022E-4</v>
      </c>
      <c r="S9">
        <f t="shared" si="9"/>
        <v>5.7622094629367876E-2</v>
      </c>
    </row>
    <row r="10" spans="1:19" x14ac:dyDescent="0.3">
      <c r="A10" s="1">
        <v>24.642054473729701</v>
      </c>
      <c r="B10" s="2">
        <v>2.3783378601899101</v>
      </c>
      <c r="C10" s="1">
        <f t="shared" si="1"/>
        <v>2.3783378601899101E-2</v>
      </c>
      <c r="D10" s="1"/>
      <c r="E10" s="1">
        <f t="shared" si="2"/>
        <v>1.619650139340093E-4</v>
      </c>
      <c r="F10" s="1"/>
      <c r="G10" s="2">
        <f t="shared" si="3"/>
        <v>11.621662139810089</v>
      </c>
      <c r="H10" s="2">
        <f t="shared" si="4"/>
        <v>0.11621662139810089</v>
      </c>
      <c r="I10" s="2">
        <f t="shared" si="10"/>
        <v>7.9143619664717756E-4</v>
      </c>
      <c r="J10" s="2">
        <f t="shared" si="11"/>
        <v>2.1286618561874936E-2</v>
      </c>
      <c r="K10" s="1">
        <f t="shared" si="12"/>
        <v>7.9143619664717789E-4</v>
      </c>
      <c r="L10" s="1"/>
      <c r="M10" s="1">
        <f t="shared" si="5"/>
        <v>0.10841185810669081</v>
      </c>
      <c r="N10">
        <f t="shared" si="6"/>
        <v>0.11621662139810089</v>
      </c>
      <c r="P10">
        <f t="shared" si="0"/>
        <v>0.58492550967516888</v>
      </c>
      <c r="Q10">
        <f t="shared" si="7"/>
        <v>2.97900115857118</v>
      </c>
      <c r="R10">
        <f t="shared" si="8"/>
        <v>7.8906192728171655E-4</v>
      </c>
      <c r="S10">
        <f t="shared" si="9"/>
        <v>5.6371550197681648E-2</v>
      </c>
    </row>
    <row r="11" spans="1:19" x14ac:dyDescent="0.3">
      <c r="A11" s="1">
        <v>28.398950131233601</v>
      </c>
      <c r="B11" s="2">
        <v>2.9373895492241502</v>
      </c>
      <c r="C11" s="1">
        <f t="shared" si="1"/>
        <v>2.9373895492241502E-2</v>
      </c>
      <c r="D11" s="1"/>
      <c r="E11" s="1">
        <f t="shared" si="2"/>
        <v>2.0003648229848799E-4</v>
      </c>
      <c r="F11" s="1"/>
      <c r="G11" s="2">
        <f t="shared" si="3"/>
        <v>11.06261045077585</v>
      </c>
      <c r="H11" s="2">
        <f t="shared" si="4"/>
        <v>0.1106261045077585</v>
      </c>
      <c r="I11" s="2">
        <f t="shared" si="10"/>
        <v>7.5336472828269898E-4</v>
      </c>
      <c r="J11" s="2">
        <f t="shared" si="11"/>
        <v>2.4116931238076813E-2</v>
      </c>
      <c r="K11" s="1">
        <f t="shared" si="12"/>
        <v>7.5336472828269887E-4</v>
      </c>
      <c r="L11" s="1"/>
      <c r="M11" s="1">
        <f t="shared" si="5"/>
        <v>0.12282652219991257</v>
      </c>
      <c r="N11">
        <f t="shared" si="6"/>
        <v>0.1106261045077585</v>
      </c>
      <c r="P11">
        <f t="shared" si="0"/>
        <v>0.58209519699896706</v>
      </c>
      <c r="Q11">
        <f t="shared" si="7"/>
        <v>2.9645864944779583</v>
      </c>
      <c r="R11">
        <f t="shared" si="8"/>
        <v>7.4747025809982805E-4</v>
      </c>
      <c r="S11">
        <f t="shared" si="9"/>
        <v>0.3474477873675319</v>
      </c>
    </row>
    <row r="12" spans="1:19" x14ac:dyDescent="0.3">
      <c r="A12" s="1">
        <v>32.155845788737501</v>
      </c>
      <c r="B12" s="2">
        <v>3.4489108159248199</v>
      </c>
      <c r="C12" s="1">
        <f t="shared" si="1"/>
        <v>3.4489108159248195E-2</v>
      </c>
      <c r="D12" s="1"/>
      <c r="E12" s="1">
        <f t="shared" si="2"/>
        <v>2.3487112479209088E-4</v>
      </c>
      <c r="F12" s="1"/>
      <c r="G12" s="2">
        <f t="shared" si="3"/>
        <v>10.551089184075181</v>
      </c>
      <c r="H12" s="2">
        <f t="shared" si="4"/>
        <v>0.10551089184075181</v>
      </c>
      <c r="I12" s="2">
        <f t="shared" si="10"/>
        <v>7.1853008578909609E-4</v>
      </c>
      <c r="J12" s="2">
        <f t="shared" si="11"/>
        <v>2.6816373797163773E-2</v>
      </c>
      <c r="K12" s="1">
        <f t="shared" si="12"/>
        <v>7.185300857890962E-4</v>
      </c>
      <c r="L12" s="1"/>
      <c r="M12" s="1">
        <f t="shared" si="5"/>
        <v>0.13657467025979497</v>
      </c>
      <c r="N12">
        <f t="shared" si="6"/>
        <v>0.10551089184075181</v>
      </c>
      <c r="P12">
        <f t="shared" si="0"/>
        <v>0.57939575443988012</v>
      </c>
      <c r="Q12">
        <f t="shared" si="7"/>
        <v>2.9508383464180761</v>
      </c>
      <c r="R12">
        <f t="shared" si="8"/>
        <v>7.0960208619308862E-4</v>
      </c>
      <c r="S12">
        <f t="shared" si="9"/>
        <v>0.7970917678631142</v>
      </c>
    </row>
    <row r="13" spans="1:19" x14ac:dyDescent="0.3">
      <c r="A13" s="1">
        <v>35.912741446241398</v>
      </c>
      <c r="B13" s="2">
        <v>3.9525103455698898</v>
      </c>
      <c r="C13" s="1">
        <f t="shared" si="1"/>
        <v>3.9525103455698901E-2</v>
      </c>
      <c r="D13" s="1"/>
      <c r="E13" s="1">
        <f t="shared" si="2"/>
        <v>2.6916629630721422E-4</v>
      </c>
      <c r="F13" s="1"/>
      <c r="G13" s="2">
        <f t="shared" si="3"/>
        <v>10.047489654430111</v>
      </c>
      <c r="H13" s="2">
        <f t="shared" si="4"/>
        <v>0.10047489654430111</v>
      </c>
      <c r="I13" s="2">
        <f t="shared" si="10"/>
        <v>6.8423491427397286E-4</v>
      </c>
      <c r="J13" s="2">
        <f t="shared" si="11"/>
        <v>2.9386972975312214E-2</v>
      </c>
      <c r="K13" s="1">
        <f t="shared" si="12"/>
        <v>6.8423491427397297E-4</v>
      </c>
      <c r="L13" s="1"/>
      <c r="M13" s="1">
        <f t="shared" si="5"/>
        <v>0.14966662436892419</v>
      </c>
      <c r="N13">
        <f t="shared" si="6"/>
        <v>0.10047489654430111</v>
      </c>
      <c r="P13">
        <f t="shared" si="0"/>
        <v>0.57682515526173161</v>
      </c>
      <c r="Q13">
        <f t="shared" si="7"/>
        <v>2.9377463923089464</v>
      </c>
      <c r="R13">
        <f t="shared" si="8"/>
        <v>6.7273502690813939E-4</v>
      </c>
      <c r="S13">
        <f t="shared" si="9"/>
        <v>1.3224740942685889</v>
      </c>
    </row>
    <row r="14" spans="1:19" x14ac:dyDescent="0.3">
      <c r="A14" s="1">
        <v>39.982711741870602</v>
      </c>
      <c r="B14" s="2">
        <v>4.5189653688498499</v>
      </c>
      <c r="C14" s="1">
        <f t="shared" si="1"/>
        <v>4.5189653688498498E-2</v>
      </c>
      <c r="D14" s="1"/>
      <c r="E14" s="1">
        <f t="shared" si="2"/>
        <v>3.0774193237399333E-4</v>
      </c>
      <c r="F14" s="1"/>
      <c r="G14" s="2">
        <f t="shared" si="3"/>
        <v>9.4810346311501501</v>
      </c>
      <c r="H14" s="2">
        <f t="shared" si="4"/>
        <v>9.4810346311501495E-2</v>
      </c>
      <c r="I14" s="2">
        <f t="shared" si="10"/>
        <v>6.4565927820719354E-4</v>
      </c>
      <c r="J14" s="2">
        <f t="shared" si="11"/>
        <v>3.2014787058712885E-2</v>
      </c>
      <c r="K14" s="1">
        <f t="shared" si="12"/>
        <v>6.4565927820719375E-4</v>
      </c>
      <c r="L14" s="1"/>
      <c r="M14" s="1">
        <f t="shared" si="5"/>
        <v>0.16304997159771506</v>
      </c>
      <c r="N14">
        <f t="shared" si="6"/>
        <v>9.4810346311501495E-2</v>
      </c>
      <c r="P14">
        <f t="shared" si="0"/>
        <v>0.57419734117833099</v>
      </c>
      <c r="Q14">
        <f t="shared" si="7"/>
        <v>2.9243630450801557</v>
      </c>
      <c r="R14">
        <f t="shared" si="8"/>
        <v>6.3191576635200381E-4</v>
      </c>
      <c r="S14">
        <f t="shared" si="9"/>
        <v>1.8888411811374644</v>
      </c>
    </row>
    <row r="15" spans="1:19" x14ac:dyDescent="0.3">
      <c r="A15" s="1">
        <v>43.739607399374499</v>
      </c>
      <c r="B15" s="2">
        <v>5.0437272532005899</v>
      </c>
      <c r="C15" s="1">
        <f t="shared" si="1"/>
        <v>5.0437272532005896E-2</v>
      </c>
      <c r="D15" s="1"/>
      <c r="E15" s="1">
        <f t="shared" si="2"/>
        <v>3.4347826207448335E-4</v>
      </c>
      <c r="F15" s="1"/>
      <c r="G15" s="2">
        <f t="shared" si="3"/>
        <v>8.9562727467994101</v>
      </c>
      <c r="H15" s="2">
        <f t="shared" si="4"/>
        <v>8.9562727467994097E-2</v>
      </c>
      <c r="I15" s="2">
        <f t="shared" si="10"/>
        <v>6.0992294850670356E-4</v>
      </c>
      <c r="J15" s="2">
        <f t="shared" si="11"/>
        <v>3.4306203935369692E-2</v>
      </c>
      <c r="K15" s="1">
        <f t="shared" si="12"/>
        <v>6.0992294850670346E-4</v>
      </c>
      <c r="L15" s="1"/>
      <c r="M15" s="1">
        <f t="shared" si="5"/>
        <v>0.174720061921047</v>
      </c>
      <c r="N15">
        <f t="shared" si="6"/>
        <v>8.9562727467994097E-2</v>
      </c>
      <c r="P15">
        <f t="shared" si="0"/>
        <v>0.5719059243016742</v>
      </c>
      <c r="Q15">
        <f t="shared" si="7"/>
        <v>2.9126929547568241</v>
      </c>
      <c r="R15">
        <f t="shared" si="8"/>
        <v>5.9455794543248599E-4</v>
      </c>
      <c r="S15">
        <f t="shared" si="9"/>
        <v>2.3608331947071202</v>
      </c>
    </row>
    <row r="16" spans="1:19" x14ac:dyDescent="0.3">
      <c r="A16" s="1">
        <v>47.183428418753103</v>
      </c>
      <c r="B16" s="2">
        <v>5.5544089106444696</v>
      </c>
      <c r="C16" s="1">
        <f t="shared" si="1"/>
        <v>5.5544089106444698E-2</v>
      </c>
      <c r="D16" s="1"/>
      <c r="E16" s="1">
        <f t="shared" si="2"/>
        <v>3.7825572710509784E-4</v>
      </c>
      <c r="F16" s="1"/>
      <c r="G16" s="2">
        <f t="shared" si="3"/>
        <v>8.4455910893555313</v>
      </c>
      <c r="H16" s="2">
        <f t="shared" si="4"/>
        <v>8.4455910893555308E-2</v>
      </c>
      <c r="I16" s="2">
        <f t="shared" si="10"/>
        <v>5.7514548347608913E-4</v>
      </c>
      <c r="J16" s="2">
        <f t="shared" si="11"/>
        <v>3.6286902040565318E-2</v>
      </c>
      <c r="K16" s="1">
        <f t="shared" si="12"/>
        <v>5.7514548347608946E-4</v>
      </c>
      <c r="L16" s="1"/>
      <c r="M16" s="1">
        <f t="shared" si="5"/>
        <v>0.18480767453591532</v>
      </c>
      <c r="N16">
        <f t="shared" si="6"/>
        <v>8.4455910893555308E-2</v>
      </c>
      <c r="P16">
        <f t="shared" si="0"/>
        <v>0.56992522619647856</v>
      </c>
      <c r="Q16">
        <f t="shared" si="7"/>
        <v>2.9026053421419555</v>
      </c>
      <c r="R16">
        <f t="shared" si="8"/>
        <v>5.5871484632945018E-4</v>
      </c>
      <c r="S16">
        <f t="shared" si="9"/>
        <v>2.6996583704452233</v>
      </c>
    </row>
    <row r="17" spans="1:74" x14ac:dyDescent="0.3">
      <c r="A17" s="1">
        <v>50.627249438131599</v>
      </c>
      <c r="B17" s="2">
        <v>6.1142053378330399</v>
      </c>
      <c r="C17" s="1">
        <f t="shared" si="1"/>
        <v>6.1142053378330397E-2</v>
      </c>
      <c r="D17" s="1"/>
      <c r="E17" s="1">
        <f t="shared" si="2"/>
        <v>4.1637791220228393E-4</v>
      </c>
      <c r="F17" s="1"/>
      <c r="G17" s="2">
        <f t="shared" si="3"/>
        <v>7.8857946621669601</v>
      </c>
      <c r="H17" s="2">
        <f t="shared" si="4"/>
        <v>7.8857946621669603E-2</v>
      </c>
      <c r="I17" s="2">
        <f t="shared" si="10"/>
        <v>5.3702329837890304E-4</v>
      </c>
      <c r="J17" s="2">
        <f t="shared" si="11"/>
        <v>3.8136314163418554E-2</v>
      </c>
      <c r="K17" s="1">
        <f t="shared" si="12"/>
        <v>5.3702329837890294E-4</v>
      </c>
      <c r="L17" s="1"/>
      <c r="M17" s="1">
        <f t="shared" si="5"/>
        <v>0.19422665313323267</v>
      </c>
      <c r="N17">
        <f t="shared" si="6"/>
        <v>7.8857946621669603E-2</v>
      </c>
      <c r="P17">
        <f t="shared" si="0"/>
        <v>0.56807581407362528</v>
      </c>
      <c r="Q17">
        <f t="shared" si="7"/>
        <v>2.893186363544638</v>
      </c>
      <c r="R17">
        <f t="shared" si="8"/>
        <v>5.1998886635908981E-4</v>
      </c>
      <c r="S17">
        <f t="shared" si="9"/>
        <v>2.9017187423763469</v>
      </c>
    </row>
    <row r="18" spans="1:74" x14ac:dyDescent="0.3">
      <c r="A18" s="1">
        <v>54.071070457510203</v>
      </c>
      <c r="B18" s="2">
        <v>6.6486522064437104</v>
      </c>
      <c r="C18" s="1">
        <f t="shared" si="1"/>
        <v>6.6486522064437101E-2</v>
      </c>
      <c r="D18" s="1"/>
      <c r="E18" s="1">
        <f t="shared" si="2"/>
        <v>4.5277379016833664E-4</v>
      </c>
      <c r="F18" s="1"/>
      <c r="G18" s="2">
        <f t="shared" si="3"/>
        <v>7.3513477935562896</v>
      </c>
      <c r="H18" s="2">
        <f t="shared" si="4"/>
        <v>7.3513477935562899E-2</v>
      </c>
      <c r="I18" s="2">
        <f t="shared" si="10"/>
        <v>5.0062742041285027E-4</v>
      </c>
      <c r="J18" s="2">
        <f t="shared" si="11"/>
        <v>3.9860385396713618E-2</v>
      </c>
      <c r="K18" s="1">
        <f t="shared" si="12"/>
        <v>5.0062742041285082E-4</v>
      </c>
      <c r="L18" s="1"/>
      <c r="M18" s="1">
        <f t="shared" si="5"/>
        <v>0.20300727582191908</v>
      </c>
      <c r="N18">
        <f t="shared" si="6"/>
        <v>7.3513477935562899E-2</v>
      </c>
      <c r="P18">
        <f t="shared" si="0"/>
        <v>0.56635174284033019</v>
      </c>
      <c r="Q18">
        <f t="shared" si="7"/>
        <v>2.8844057408559514</v>
      </c>
      <c r="R18">
        <f t="shared" si="8"/>
        <v>4.8327629382653595E-4</v>
      </c>
      <c r="S18">
        <f t="shared" si="9"/>
        <v>3.0106159381432258</v>
      </c>
    </row>
    <row r="19" spans="1:74" x14ac:dyDescent="0.3">
      <c r="A19" s="1">
        <v>57.514891476888799</v>
      </c>
      <c r="B19" s="2">
        <v>7.1609182112987098</v>
      </c>
      <c r="C19" s="1">
        <f t="shared" si="1"/>
        <v>7.1609182112987099E-2</v>
      </c>
      <c r="D19" s="1"/>
      <c r="E19" s="1">
        <f t="shared" si="2"/>
        <v>4.8765914939464698E-4</v>
      </c>
      <c r="F19" s="1"/>
      <c r="G19" s="2">
        <f t="shared" si="3"/>
        <v>6.8390817887012902</v>
      </c>
      <c r="H19" s="2">
        <f t="shared" si="4"/>
        <v>6.83908178870129E-2</v>
      </c>
      <c r="I19" s="2">
        <f t="shared" si="10"/>
        <v>4.6574206118653994E-4</v>
      </c>
      <c r="J19" s="2">
        <f t="shared" si="11"/>
        <v>4.1464317696636534E-2</v>
      </c>
      <c r="K19" s="1">
        <f t="shared" si="12"/>
        <v>4.6574206118653896E-4</v>
      </c>
      <c r="L19" s="1"/>
      <c r="M19" s="1">
        <f t="shared" si="5"/>
        <v>0.21117603594727857</v>
      </c>
      <c r="N19">
        <f t="shared" si="6"/>
        <v>6.83908178870129E-2</v>
      </c>
      <c r="P19">
        <f t="shared" si="0"/>
        <v>0.56474781054040735</v>
      </c>
      <c r="Q19">
        <f t="shared" si="7"/>
        <v>2.8762369807305923</v>
      </c>
      <c r="R19">
        <f t="shared" si="8"/>
        <v>4.4832673152726561E-4</v>
      </c>
      <c r="S19">
        <f t="shared" si="9"/>
        <v>3.0329370714116628</v>
      </c>
    </row>
    <row r="20" spans="1:74" x14ac:dyDescent="0.3">
      <c r="A20" s="1">
        <v>60.958712496267303</v>
      </c>
      <c r="B20" s="2">
        <v>7.6663187107055304</v>
      </c>
      <c r="C20" s="1">
        <f t="shared" si="1"/>
        <v>7.6663187107055303E-2</v>
      </c>
      <c r="D20" s="1"/>
      <c r="E20" s="1">
        <f t="shared" si="2"/>
        <v>5.2207696710627549E-4</v>
      </c>
      <c r="F20" s="1"/>
      <c r="G20" s="2">
        <f t="shared" si="3"/>
        <v>6.3336812892944696</v>
      </c>
      <c r="H20" s="2">
        <f t="shared" si="4"/>
        <v>6.3336812892944697E-2</v>
      </c>
      <c r="I20" s="2">
        <f t="shared" si="10"/>
        <v>4.3132424347491148E-4</v>
      </c>
      <c r="J20" s="2">
        <f t="shared" si="11"/>
        <v>4.2949721192482963E-2</v>
      </c>
      <c r="K20" s="1">
        <f t="shared" si="12"/>
        <v>4.3132424347491088E-4</v>
      </c>
      <c r="L20" s="1"/>
      <c r="M20" s="1">
        <f t="shared" si="5"/>
        <v>0.21874113383047669</v>
      </c>
      <c r="N20">
        <f t="shared" si="6"/>
        <v>6.3336812892944697E-2</v>
      </c>
      <c r="P20">
        <f t="shared" si="0"/>
        <v>0.56326240704456088</v>
      </c>
      <c r="Q20">
        <f t="shared" si="7"/>
        <v>2.8686718828473938</v>
      </c>
      <c r="R20">
        <f t="shared" si="8"/>
        <v>4.1410383619085747E-4</v>
      </c>
      <c r="S20">
        <f t="shared" si="9"/>
        <v>2.9654242702867966</v>
      </c>
    </row>
    <row r="21" spans="1:74" x14ac:dyDescent="0.3">
      <c r="A21" s="1">
        <v>64.7156081537712</v>
      </c>
      <c r="B21" s="2">
        <v>8.2346124263046292</v>
      </c>
      <c r="C21" s="1">
        <f t="shared" si="1"/>
        <v>8.2346124263046286E-2</v>
      </c>
      <c r="D21" s="1"/>
      <c r="E21" s="1">
        <f t="shared" si="2"/>
        <v>5.6077781827897988E-4</v>
      </c>
      <c r="F21" s="1"/>
      <c r="G21" s="2">
        <f t="shared" si="3"/>
        <v>5.7653875736953708</v>
      </c>
      <c r="H21" s="2">
        <f t="shared" si="4"/>
        <v>5.7653875736953707E-2</v>
      </c>
      <c r="I21" s="2">
        <f t="shared" si="10"/>
        <v>3.9262339230220703E-4</v>
      </c>
      <c r="J21" s="2">
        <f t="shared" si="11"/>
        <v>4.4424766310057574E-2</v>
      </c>
      <c r="K21" s="1">
        <f t="shared" si="12"/>
        <v>3.9262339230220714E-4</v>
      </c>
      <c r="L21" s="1"/>
      <c r="M21" s="1">
        <f t="shared" si="5"/>
        <v>0.22625347692633477</v>
      </c>
      <c r="N21">
        <f t="shared" si="6"/>
        <v>5.7653875736953707E-2</v>
      </c>
      <c r="P21">
        <f t="shared" si="0"/>
        <v>0.56178736192698631</v>
      </c>
      <c r="Q21">
        <f t="shared" si="7"/>
        <v>2.8611595397515361</v>
      </c>
      <c r="R21">
        <f t="shared" si="8"/>
        <v>3.7596096341698519E-4</v>
      </c>
      <c r="S21">
        <f t="shared" si="9"/>
        <v>2.7763653635507906</v>
      </c>
    </row>
    <row r="22" spans="1:74" x14ac:dyDescent="0.3">
      <c r="A22" s="1">
        <v>68.472503811275104</v>
      </c>
      <c r="B22" s="2">
        <v>8.8095075894500692</v>
      </c>
      <c r="C22" s="1">
        <f t="shared" si="1"/>
        <v>8.8095075894500691E-2</v>
      </c>
      <c r="D22" s="1"/>
      <c r="E22" s="1">
        <f t="shared" si="2"/>
        <v>5.999282286004179E-4</v>
      </c>
      <c r="F22" s="1"/>
      <c r="G22" s="2">
        <f t="shared" si="3"/>
        <v>5.1904924105499308</v>
      </c>
      <c r="H22" s="2">
        <f t="shared" si="4"/>
        <v>5.1904924105499309E-2</v>
      </c>
      <c r="I22" s="2">
        <f t="shared" si="10"/>
        <v>3.5347298198076907E-4</v>
      </c>
      <c r="J22" s="2">
        <f t="shared" si="11"/>
        <v>4.5752727421106081E-2</v>
      </c>
      <c r="K22" s="1">
        <f t="shared" si="12"/>
        <v>3.5347298198076885E-4</v>
      </c>
      <c r="L22" s="1"/>
      <c r="M22" s="1">
        <f t="shared" si="5"/>
        <v>0.23301672732816436</v>
      </c>
      <c r="N22">
        <f t="shared" si="6"/>
        <v>5.1904924105499309E-2</v>
      </c>
      <c r="P22">
        <f t="shared" si="0"/>
        <v>0.56045940081593781</v>
      </c>
      <c r="Q22">
        <f t="shared" si="7"/>
        <v>2.8543962893497068</v>
      </c>
      <c r="R22">
        <f t="shared" si="8"/>
        <v>3.376719607367027E-4</v>
      </c>
      <c r="S22">
        <f t="shared" si="9"/>
        <v>2.4967227235542984</v>
      </c>
    </row>
    <row r="23" spans="1:74" x14ac:dyDescent="0.3">
      <c r="A23" s="1">
        <v>72.542474106904294</v>
      </c>
      <c r="B23" s="2">
        <v>9.3720017442022296</v>
      </c>
      <c r="C23" s="1">
        <f t="shared" si="1"/>
        <v>9.3720017442022296E-2</v>
      </c>
      <c r="D23" s="1"/>
      <c r="E23" s="1">
        <f t="shared" si="2"/>
        <v>6.3823412917795729E-4</v>
      </c>
      <c r="F23" s="1"/>
      <c r="G23" s="2">
        <f t="shared" si="3"/>
        <v>4.6279982557977704</v>
      </c>
      <c r="H23" s="2">
        <f t="shared" si="4"/>
        <v>4.6279982557977703E-2</v>
      </c>
      <c r="I23" s="2">
        <f t="shared" si="10"/>
        <v>3.1516708140322968E-4</v>
      </c>
      <c r="J23" s="2">
        <f t="shared" si="11"/>
        <v>4.7035448080577372E-2</v>
      </c>
      <c r="K23" s="1">
        <f t="shared" si="12"/>
        <v>3.1516708140322952E-4</v>
      </c>
      <c r="L23" s="1"/>
      <c r="M23" s="1">
        <f t="shared" si="5"/>
        <v>0.23954957000211483</v>
      </c>
      <c r="N23">
        <f t="shared" si="6"/>
        <v>4.6279982557977703E-2</v>
      </c>
      <c r="P23">
        <f t="shared" si="0"/>
        <v>0.55917668015646649</v>
      </c>
      <c r="Q23">
        <f t="shared" si="7"/>
        <v>2.8478634466757562</v>
      </c>
      <c r="R23">
        <f t="shared" si="8"/>
        <v>3.0038934164245583E-4</v>
      </c>
      <c r="S23">
        <f t="shared" si="9"/>
        <v>2.1838159243715154</v>
      </c>
    </row>
    <row r="24" spans="1:74" x14ac:dyDescent="0.3">
      <c r="A24" s="1">
        <v>76.612444402533498</v>
      </c>
      <c r="B24" s="2">
        <v>9.8920580218708398</v>
      </c>
      <c r="C24" s="1">
        <f t="shared" si="1"/>
        <v>9.8920580218708393E-2</v>
      </c>
      <c r="D24" s="1"/>
      <c r="E24" s="1">
        <f t="shared" si="2"/>
        <v>6.7365000665649993E-4</v>
      </c>
      <c r="F24" s="1"/>
      <c r="G24" s="2">
        <f t="shared" si="3"/>
        <v>4.1079419781291602</v>
      </c>
      <c r="H24" s="2">
        <f t="shared" si="4"/>
        <v>4.10794197812916E-2</v>
      </c>
      <c r="I24" s="2">
        <f t="shared" si="10"/>
        <v>2.7975120392468694E-4</v>
      </c>
      <c r="J24" s="2">
        <f t="shared" si="11"/>
        <v>4.8174027170717358E-2</v>
      </c>
      <c r="K24" s="1">
        <f t="shared" si="12"/>
        <v>2.7975120392468753E-4</v>
      </c>
      <c r="L24" s="1"/>
      <c r="M24" s="1">
        <f t="shared" si="5"/>
        <v>0.24534830569161409</v>
      </c>
      <c r="N24">
        <f t="shared" si="6"/>
        <v>4.10794197812916E-2</v>
      </c>
      <c r="P24">
        <f t="shared" si="0"/>
        <v>0.55803810106632645</v>
      </c>
      <c r="Q24">
        <f t="shared" si="7"/>
        <v>2.8420647109862567</v>
      </c>
      <c r="R24">
        <f t="shared" si="8"/>
        <v>2.6609115225772686E-4</v>
      </c>
      <c r="S24">
        <f t="shared" si="9"/>
        <v>1.8659701154403494</v>
      </c>
    </row>
    <row r="25" spans="1:74" x14ac:dyDescent="0.3">
      <c r="A25" s="1">
        <v>80.682414698162802</v>
      </c>
      <c r="B25" s="2">
        <v>10.3815590280393</v>
      </c>
      <c r="C25" s="1">
        <f t="shared" si="1"/>
        <v>0.103815590280393</v>
      </c>
      <c r="D25" s="1"/>
      <c r="E25" s="1">
        <f t="shared" si="2"/>
        <v>7.0698506750376563E-4</v>
      </c>
      <c r="F25" s="1"/>
      <c r="G25" s="2">
        <f t="shared" si="3"/>
        <v>3.6184409719607</v>
      </c>
      <c r="H25" s="2">
        <f t="shared" si="4"/>
        <v>3.6184409719607E-2</v>
      </c>
      <c r="I25" s="2">
        <f t="shared" si="10"/>
        <v>2.4641614307742128E-4</v>
      </c>
      <c r="J25" s="2">
        <f t="shared" si="11"/>
        <v>4.9176933553406001E-2</v>
      </c>
      <c r="K25" s="1">
        <f t="shared" si="12"/>
        <v>2.4641614307742063E-4</v>
      </c>
      <c r="L25" s="1"/>
      <c r="M25" s="1">
        <f t="shared" si="5"/>
        <v>0.25045606595603997</v>
      </c>
      <c r="N25">
        <f t="shared" si="6"/>
        <v>3.6184409719607E-2</v>
      </c>
      <c r="P25">
        <f t="shared" si="0"/>
        <v>0.55703519468363782</v>
      </c>
      <c r="Q25">
        <f t="shared" si="7"/>
        <v>2.8369569507218309</v>
      </c>
      <c r="R25">
        <f t="shared" si="8"/>
        <v>2.3396258391689589E-4</v>
      </c>
      <c r="S25">
        <f t="shared" si="9"/>
        <v>1.550911357646896</v>
      </c>
    </row>
    <row r="26" spans="1:74" x14ac:dyDescent="0.3">
      <c r="A26" s="1">
        <v>85.065459631917307</v>
      </c>
      <c r="B26" s="2">
        <v>10.884687590425701</v>
      </c>
      <c r="C26" s="1">
        <f t="shared" si="1"/>
        <v>0.10884687590425701</v>
      </c>
      <c r="D26" s="1"/>
      <c r="E26" s="1">
        <f t="shared" si="2"/>
        <v>7.4124816610784906E-4</v>
      </c>
      <c r="F26" s="1"/>
      <c r="G26" s="2">
        <f t="shared" si="3"/>
        <v>3.1153124095742992</v>
      </c>
      <c r="H26" s="2">
        <f t="shared" si="4"/>
        <v>3.1153124095742991E-2</v>
      </c>
      <c r="I26" s="2">
        <f t="shared" si="10"/>
        <v>2.1215304447333794E-4</v>
      </c>
      <c r="J26" s="2">
        <f t="shared" si="11"/>
        <v>5.0106809880165457E-2</v>
      </c>
      <c r="K26" s="1">
        <f t="shared" si="12"/>
        <v>2.1215304447333747E-4</v>
      </c>
      <c r="L26" s="1"/>
      <c r="M26" s="1">
        <f t="shared" si="5"/>
        <v>0.25519188719981284</v>
      </c>
      <c r="N26">
        <f t="shared" si="6"/>
        <v>3.1153124095742991E-2</v>
      </c>
      <c r="P26">
        <f t="shared" si="0"/>
        <v>0.55610531835687838</v>
      </c>
      <c r="Q26">
        <f t="shared" si="7"/>
        <v>2.8322211294780577</v>
      </c>
      <c r="R26">
        <f t="shared" si="8"/>
        <v>2.0109484358227453E-4</v>
      </c>
      <c r="S26">
        <f t="shared" si="9"/>
        <v>1.2228380694710523</v>
      </c>
    </row>
    <row r="27" spans="1:74" x14ac:dyDescent="0.3">
      <c r="A27" s="1">
        <v>90.074653841922498</v>
      </c>
      <c r="B27" s="2">
        <v>11.4124306862295</v>
      </c>
      <c r="C27" s="1">
        <f t="shared" si="1"/>
        <v>0.11412430686229501</v>
      </c>
      <c r="D27" s="1"/>
      <c r="E27" s="1">
        <f t="shared" si="2"/>
        <v>7.7718751656607804E-4</v>
      </c>
      <c r="F27" s="1"/>
      <c r="G27" s="2">
        <f t="shared" si="3"/>
        <v>2.5875693137704996</v>
      </c>
      <c r="H27" s="2">
        <f t="shared" si="4"/>
        <v>2.5875693137704995E-2</v>
      </c>
      <c r="I27" s="2">
        <f t="shared" si="10"/>
        <v>1.7621369401510896E-4</v>
      </c>
      <c r="J27" s="2">
        <f t="shared" si="11"/>
        <v>5.0989498495949567E-2</v>
      </c>
      <c r="K27" s="1">
        <f t="shared" si="12"/>
        <v>1.7621369401510907E-4</v>
      </c>
      <c r="L27" s="1"/>
      <c r="M27" s="1">
        <f t="shared" si="5"/>
        <v>0.25968738340502834</v>
      </c>
      <c r="N27">
        <f t="shared" si="6"/>
        <v>2.5875693137704995E-2</v>
      </c>
      <c r="P27">
        <f t="shared" si="0"/>
        <v>0.55522262974109426</v>
      </c>
      <c r="Q27">
        <f t="shared" si="7"/>
        <v>2.8277256332728422</v>
      </c>
      <c r="R27">
        <f t="shared" si="8"/>
        <v>1.6676366534060621E-4</v>
      </c>
      <c r="S27">
        <f t="shared" si="9"/>
        <v>0.89303041948926321</v>
      </c>
    </row>
    <row r="28" spans="1:74" x14ac:dyDescent="0.3">
      <c r="A28" s="1">
        <v>96.336146604428905</v>
      </c>
      <c r="B28" s="2">
        <v>11.9302127269723</v>
      </c>
      <c r="C28" s="1">
        <f t="shared" si="1"/>
        <v>0.119302127269723</v>
      </c>
      <c r="D28" s="1"/>
      <c r="E28" s="1">
        <f t="shared" si="2"/>
        <v>8.1244851831331958E-4</v>
      </c>
      <c r="F28" s="1"/>
      <c r="G28" s="2">
        <f t="shared" si="3"/>
        <v>2.0697872730276998</v>
      </c>
      <c r="H28" s="2">
        <f t="shared" si="4"/>
        <v>2.0697872730276998E-2</v>
      </c>
      <c r="I28" s="2">
        <f t="shared" si="10"/>
        <v>1.4095269226786734E-4</v>
      </c>
      <c r="J28" s="2">
        <f t="shared" si="11"/>
        <v>5.1872072758440614E-2</v>
      </c>
      <c r="K28" s="1">
        <f t="shared" si="12"/>
        <v>1.4095269226786777E-4</v>
      </c>
      <c r="L28" s="1"/>
      <c r="M28" s="1">
        <f t="shared" si="5"/>
        <v>0.26418229721370462</v>
      </c>
      <c r="N28">
        <f t="shared" si="6"/>
        <v>2.0697872730276998E-2</v>
      </c>
      <c r="P28">
        <f t="shared" si="0"/>
        <v>0.55434005547860321</v>
      </c>
      <c r="Q28">
        <f t="shared" si="7"/>
        <v>2.8232307194641661</v>
      </c>
      <c r="R28">
        <f t="shared" si="8"/>
        <v>1.3318160802668744E-4</v>
      </c>
      <c r="S28">
        <f t="shared" si="9"/>
        <v>0.60389750283521315</v>
      </c>
    </row>
    <row r="29" spans="1:74" x14ac:dyDescent="0.3">
      <c r="A29" s="1">
        <v>103.223788643186</v>
      </c>
      <c r="B29" s="2">
        <v>12.4324862173443</v>
      </c>
      <c r="C29" s="1">
        <f t="shared" si="1"/>
        <v>0.124324862173443</v>
      </c>
      <c r="D29" s="1"/>
      <c r="E29" s="1">
        <f t="shared" si="2"/>
        <v>8.4665338643928416E-4</v>
      </c>
      <c r="F29" s="1"/>
      <c r="G29" s="2">
        <f t="shared" si="3"/>
        <v>1.5675137826557002</v>
      </c>
      <c r="H29" s="2">
        <f t="shared" si="4"/>
        <v>1.5675137826557002E-2</v>
      </c>
      <c r="I29" s="2">
        <f t="shared" si="10"/>
        <v>1.0674782414190287E-4</v>
      </c>
      <c r="J29" s="2">
        <f t="shared" si="11"/>
        <v>5.2607313559546232E-2</v>
      </c>
      <c r="K29" s="1">
        <f t="shared" si="12"/>
        <v>1.0674782414190256E-4</v>
      </c>
      <c r="L29" s="1"/>
      <c r="M29" s="1">
        <f t="shared" si="5"/>
        <v>0.26792684786518633</v>
      </c>
      <c r="N29">
        <f t="shared" si="6"/>
        <v>1.5675137826557002E-2</v>
      </c>
      <c r="P29">
        <f t="shared" si="0"/>
        <v>0.55360481467749767</v>
      </c>
      <c r="Q29">
        <f t="shared" si="7"/>
        <v>2.8194861688126847</v>
      </c>
      <c r="R29">
        <f t="shared" si="8"/>
        <v>1.0072876465020434E-4</v>
      </c>
      <c r="S29">
        <f t="shared" si="9"/>
        <v>0.36229077164602524</v>
      </c>
    </row>
    <row r="30" spans="1:74" x14ac:dyDescent="0.3">
      <c r="A30" s="1">
        <v>110.11143068194301</v>
      </c>
      <c r="B30" s="2">
        <v>12.8202545993672</v>
      </c>
      <c r="C30" s="1">
        <f t="shared" si="1"/>
        <v>0.12820254599367201</v>
      </c>
      <c r="D30" s="1"/>
      <c r="E30" s="1">
        <f t="shared" si="2"/>
        <v>8.7306044678540852E-4</v>
      </c>
      <c r="F30" s="1"/>
      <c r="G30" s="2">
        <f t="shared" si="3"/>
        <v>1.1797454006328003</v>
      </c>
      <c r="H30" s="2">
        <f t="shared" si="4"/>
        <v>1.1797454006328003E-2</v>
      </c>
      <c r="I30" s="2">
        <f t="shared" si="10"/>
        <v>8.0340763795778516E-5</v>
      </c>
      <c r="J30" s="2">
        <f t="shared" si="11"/>
        <v>5.316067198169188E-2</v>
      </c>
      <c r="K30" s="1">
        <f t="shared" si="12"/>
        <v>8.0340763795778151E-5</v>
      </c>
      <c r="L30" s="1"/>
      <c r="M30" s="1">
        <f t="shared" si="5"/>
        <v>0.27074507916713875</v>
      </c>
      <c r="N30">
        <f t="shared" si="6"/>
        <v>1.1797454006328003E-2</v>
      </c>
      <c r="P30">
        <f t="shared" si="0"/>
        <v>0.55305145625535201</v>
      </c>
      <c r="Q30">
        <f t="shared" si="7"/>
        <v>2.8166679375107324</v>
      </c>
      <c r="R30">
        <f t="shared" si="8"/>
        <v>7.573491009378445E-5</v>
      </c>
      <c r="S30">
        <f t="shared" si="9"/>
        <v>0.21213888324169081</v>
      </c>
    </row>
    <row r="31" spans="1:74" x14ac:dyDescent="0.3">
      <c r="A31" s="1">
        <v>116.9990727207</v>
      </c>
      <c r="B31" s="2">
        <v>13.164813506541501</v>
      </c>
      <c r="C31" s="1">
        <f t="shared" si="1"/>
        <v>0.13164813506541501</v>
      </c>
      <c r="D31" s="1"/>
      <c r="E31" s="1">
        <f t="shared" si="2"/>
        <v>8.9652493815801622E-4</v>
      </c>
      <c r="F31" s="1"/>
      <c r="G31" s="2">
        <f t="shared" si="3"/>
        <v>0.83518649345849916</v>
      </c>
      <c r="H31" s="2">
        <f t="shared" si="4"/>
        <v>8.3518649345849915E-3</v>
      </c>
      <c r="I31" s="2">
        <f t="shared" si="10"/>
        <v>5.6876272423170694E-5</v>
      </c>
      <c r="J31" s="2">
        <f t="shared" si="11"/>
        <v>5.3552415386641503E-2</v>
      </c>
      <c r="K31" s="1">
        <f t="shared" si="12"/>
        <v>5.6876272423170233E-5</v>
      </c>
      <c r="L31" s="1"/>
      <c r="M31" s="1">
        <f t="shared" si="5"/>
        <v>0.27274021194542297</v>
      </c>
      <c r="N31">
        <f t="shared" si="6"/>
        <v>8.3518649345849915E-3</v>
      </c>
      <c r="P31">
        <f t="shared" si="0"/>
        <v>0.55265971285040238</v>
      </c>
      <c r="Q31">
        <f t="shared" si="7"/>
        <v>2.8146728047324481</v>
      </c>
      <c r="R31">
        <f t="shared" si="8"/>
        <v>5.3577636385707862E-5</v>
      </c>
      <c r="S31">
        <f t="shared" si="9"/>
        <v>0.10880999707645451</v>
      </c>
      <c r="U31" t="s">
        <v>17</v>
      </c>
      <c r="V31">
        <v>1.1395730644555601E-3</v>
      </c>
      <c r="AC31" s="7" t="s">
        <v>31</v>
      </c>
      <c r="AE31" s="11" t="s">
        <v>32</v>
      </c>
      <c r="AF31" s="12">
        <v>5.32</v>
      </c>
      <c r="AG31" s="11"/>
    </row>
    <row r="32" spans="1:74" x14ac:dyDescent="0.3">
      <c r="A32" s="1">
        <v>123.88671475945701</v>
      </c>
      <c r="B32" s="2">
        <v>13.405669674078901</v>
      </c>
      <c r="C32" s="1">
        <f t="shared" si="1"/>
        <v>0.13405669674078902</v>
      </c>
      <c r="D32" s="1"/>
      <c r="E32" s="1">
        <f t="shared" si="2"/>
        <v>9.1292726399416649E-4</v>
      </c>
      <c r="F32" s="1"/>
      <c r="G32" s="2">
        <f t="shared" si="3"/>
        <v>0.59433032592109925</v>
      </c>
      <c r="H32" s="2">
        <f t="shared" si="4"/>
        <v>5.9433032592109926E-3</v>
      </c>
      <c r="I32" s="2">
        <f t="shared" si="10"/>
        <v>4.0473946587020529E-5</v>
      </c>
      <c r="J32" s="2">
        <f t="shared" si="11"/>
        <v>5.3831185442628673E-2</v>
      </c>
      <c r="K32" s="1">
        <f t="shared" si="12"/>
        <v>4.0473946587020902E-5</v>
      </c>
      <c r="L32" s="1"/>
      <c r="M32" s="1">
        <f t="shared" si="5"/>
        <v>0.27415997618210658</v>
      </c>
      <c r="N32">
        <f t="shared" si="6"/>
        <v>5.9433032592109926E-3</v>
      </c>
      <c r="P32">
        <f t="shared" si="0"/>
        <v>0.55238094279441519</v>
      </c>
      <c r="Q32">
        <f t="shared" si="7"/>
        <v>2.8132530404957641</v>
      </c>
      <c r="R32">
        <f t="shared" si="8"/>
        <v>3.8107359660967505E-5</v>
      </c>
      <c r="S32">
        <f t="shared" si="9"/>
        <v>5.6007336785668653E-2</v>
      </c>
      <c r="U32" t="s">
        <v>18</v>
      </c>
      <c r="V32">
        <v>1.1395730644555601E-3</v>
      </c>
      <c r="AE32" s="11" t="s">
        <v>33</v>
      </c>
      <c r="AF32" s="12">
        <v>639</v>
      </c>
      <c r="AG32" s="11" t="s">
        <v>34</v>
      </c>
      <c r="BV32" t="s">
        <v>25</v>
      </c>
    </row>
    <row r="33" spans="1:33" x14ac:dyDescent="0.3">
      <c r="A33" s="1">
        <v>130.774356798215</v>
      </c>
      <c r="B33" s="2">
        <v>13.586032576828099</v>
      </c>
      <c r="C33" s="1">
        <f t="shared" si="1"/>
        <v>0.135860325768281</v>
      </c>
      <c r="D33" s="1"/>
      <c r="E33" s="1">
        <f t="shared" si="2"/>
        <v>9.2520999326738238E-4</v>
      </c>
      <c r="F33" s="1"/>
      <c r="G33" s="2">
        <f t="shared" si="3"/>
        <v>0.41396742317190061</v>
      </c>
      <c r="H33" s="2">
        <f t="shared" si="4"/>
        <v>4.1396742317190063E-3</v>
      </c>
      <c r="I33" s="2">
        <f t="shared" si="10"/>
        <v>2.8191217313804611E-5</v>
      </c>
      <c r="J33" s="2">
        <f t="shared" si="11"/>
        <v>5.4025356456122997E-2</v>
      </c>
      <c r="K33" s="1">
        <f t="shared" si="12"/>
        <v>2.819121731380475E-5</v>
      </c>
      <c r="L33" s="1"/>
      <c r="M33" s="1">
        <f t="shared" si="5"/>
        <v>0.27514888103339569</v>
      </c>
      <c r="N33">
        <f t="shared" si="6"/>
        <v>4.1396742317190063E-3</v>
      </c>
      <c r="P33">
        <f t="shared" si="0"/>
        <v>0.55218677178092079</v>
      </c>
      <c r="Q33">
        <f t="shared" si="7"/>
        <v>2.8122641356444746</v>
      </c>
      <c r="R33">
        <f t="shared" si="8"/>
        <v>2.6533494169828625E-5</v>
      </c>
      <c r="S33">
        <f t="shared" si="9"/>
        <v>2.7480460220740886E-2</v>
      </c>
      <c r="U33" t="s">
        <v>26</v>
      </c>
      <c r="V33">
        <f>AF39</f>
        <v>3.0874130166778708</v>
      </c>
      <c r="W33" t="s">
        <v>19</v>
      </c>
      <c r="AE33" s="11" t="s">
        <v>35</v>
      </c>
      <c r="AF33" s="11">
        <f>(AF32/100)*AF31</f>
        <v>33.994799999999998</v>
      </c>
      <c r="AG33" s="11" t="s">
        <v>34</v>
      </c>
    </row>
    <row r="34" spans="1:33" x14ac:dyDescent="0.3">
      <c r="A34" s="1">
        <v>137.661998836972</v>
      </c>
      <c r="B34" s="2">
        <v>13.714544109758799</v>
      </c>
      <c r="C34" s="1">
        <f t="shared" si="1"/>
        <v>0.137145441097588</v>
      </c>
      <c r="D34" s="1"/>
      <c r="E34" s="1">
        <f t="shared" si="2"/>
        <v>9.3396163977236624E-4</v>
      </c>
      <c r="F34" s="1"/>
      <c r="G34" s="2">
        <f t="shared" si="3"/>
        <v>0.28545589024120055</v>
      </c>
      <c r="H34" s="2">
        <f t="shared" si="4"/>
        <v>2.8545589024120055E-3</v>
      </c>
      <c r="I34" s="2">
        <f t="shared" si="10"/>
        <v>1.9439570808820788E-5</v>
      </c>
      <c r="J34" s="2">
        <f t="shared" si="11"/>
        <v>5.4159249261241223E-2</v>
      </c>
      <c r="K34" s="1">
        <f t="shared" si="12"/>
        <v>1.9439570808820493E-5</v>
      </c>
      <c r="L34" s="1"/>
      <c r="M34" s="1">
        <f t="shared" si="5"/>
        <v>0.27583079149032386</v>
      </c>
      <c r="N34">
        <f t="shared" si="6"/>
        <v>2.8545589024120055E-3</v>
      </c>
      <c r="P34">
        <f t="shared" si="0"/>
        <v>0.55205287897580257</v>
      </c>
      <c r="Q34">
        <f t="shared" si="7"/>
        <v>2.8115822251875469</v>
      </c>
      <c r="R34">
        <f t="shared" si="8"/>
        <v>1.8292032699661145E-5</v>
      </c>
      <c r="S34">
        <f t="shared" si="9"/>
        <v>1.3168437119730109E-2</v>
      </c>
      <c r="AE34" s="11" t="s">
        <v>36</v>
      </c>
      <c r="AF34" s="11">
        <v>56.077399999999997</v>
      </c>
      <c r="AG34" s="11" t="s">
        <v>37</v>
      </c>
    </row>
    <row r="35" spans="1:33" x14ac:dyDescent="0.3">
      <c r="A35" s="1">
        <v>144.54964087572901</v>
      </c>
      <c r="B35" s="2">
        <v>13.8171299577804</v>
      </c>
      <c r="C35" s="1">
        <f t="shared" si="1"/>
        <v>0.138171299577804</v>
      </c>
      <c r="D35" s="1"/>
      <c r="E35" s="1">
        <f t="shared" si="2"/>
        <v>9.4094774489324412E-4</v>
      </c>
      <c r="F35" s="1"/>
      <c r="G35" s="2">
        <f t="shared" si="3"/>
        <v>0.18287004221959968</v>
      </c>
      <c r="H35" s="2">
        <f t="shared" si="4"/>
        <v>1.8287004221959969E-3</v>
      </c>
      <c r="I35" s="2">
        <f t="shared" si="10"/>
        <v>1.2453465687942793E-5</v>
      </c>
      <c r="J35" s="2">
        <f t="shared" si="11"/>
        <v>5.4245024275041714E-2</v>
      </c>
      <c r="K35" s="1">
        <f t="shared" si="12"/>
        <v>1.2453465687942648E-5</v>
      </c>
      <c r="L35" s="1"/>
      <c r="M35" s="1">
        <f t="shared" si="5"/>
        <v>0.27626764004840781</v>
      </c>
      <c r="N35">
        <f t="shared" si="6"/>
        <v>1.8287004221959969E-3</v>
      </c>
      <c r="P35">
        <f t="shared" ref="P35:P66" si="13">$O$3-J35</f>
        <v>0.5519671039620021</v>
      </c>
      <c r="Q35">
        <f t="shared" si="7"/>
        <v>2.811145376629463</v>
      </c>
      <c r="R35">
        <f t="shared" si="8"/>
        <v>1.1716503908981725E-5</v>
      </c>
      <c r="S35">
        <f t="shared" si="9"/>
        <v>5.4311266364924738E-3</v>
      </c>
      <c r="V35">
        <f>SUM(V31:V32)</f>
        <v>2.2791461289111202E-3</v>
      </c>
      <c r="AE35" s="14" t="s">
        <v>38</v>
      </c>
      <c r="AF35" s="14">
        <f>AF33/AF34</f>
        <v>0.60621212823704385</v>
      </c>
      <c r="AG35" s="14" t="s">
        <v>39</v>
      </c>
    </row>
    <row r="36" spans="1:33" x14ac:dyDescent="0.3">
      <c r="A36" s="1">
        <v>147.90419161676601</v>
      </c>
      <c r="B36" s="2">
        <v>13.9010463920644</v>
      </c>
      <c r="C36" s="1">
        <f t="shared" si="1"/>
        <v>0.13901046392064401</v>
      </c>
      <c r="D36" s="1"/>
      <c r="E36" s="1">
        <f t="shared" si="2"/>
        <v>9.4666246132424576E-4</v>
      </c>
      <c r="F36" s="1"/>
      <c r="G36" s="2">
        <f t="shared" si="3"/>
        <v>9.8953607935600374E-2</v>
      </c>
      <c r="H36" s="2">
        <f t="shared" si="4"/>
        <v>9.8953607935600382E-4</v>
      </c>
      <c r="I36" s="2">
        <f t="shared" si="10"/>
        <v>6.7387492569412538E-6</v>
      </c>
      <c r="J36" s="2">
        <f t="shared" si="11"/>
        <v>5.4267629751355247E-2</v>
      </c>
      <c r="K36" s="1">
        <f t="shared" si="12"/>
        <v>6.7387492569404737E-6</v>
      </c>
      <c r="L36" s="1"/>
      <c r="M36" s="1">
        <f t="shared" si="5"/>
        <v>0.27638276879388768</v>
      </c>
      <c r="N36">
        <f t="shared" si="6"/>
        <v>9.8953607935600382E-4</v>
      </c>
      <c r="P36">
        <f t="shared" si="13"/>
        <v>0.55194449848568861</v>
      </c>
      <c r="Q36">
        <f t="shared" si="7"/>
        <v>2.8110302478839833</v>
      </c>
      <c r="R36">
        <f t="shared" si="8"/>
        <v>6.3397089976532733E-6</v>
      </c>
      <c r="S36">
        <f>(10^10*(R36-K36)^2)</f>
        <v>1.5923312853199614E-3</v>
      </c>
      <c r="AE36" t="s">
        <v>40</v>
      </c>
      <c r="AF36">
        <v>10</v>
      </c>
      <c r="AG36" t="s">
        <v>41</v>
      </c>
    </row>
    <row r="37" spans="1:33" x14ac:dyDescent="0.3">
      <c r="A37" s="3">
        <v>149.87190972385901</v>
      </c>
      <c r="B37" s="4">
        <v>13.6897482534335</v>
      </c>
      <c r="C37" s="1">
        <f t="shared" si="1"/>
        <v>0.13689748253433501</v>
      </c>
      <c r="D37" s="1"/>
      <c r="E37" s="1">
        <f t="shared" si="2"/>
        <v>9.3227303981251348E-4</v>
      </c>
      <c r="F37" s="1"/>
      <c r="G37" s="2">
        <f t="shared" si="3"/>
        <v>0.31025174656650023</v>
      </c>
      <c r="H37" s="2">
        <f t="shared" si="4"/>
        <v>3.1025174656650022E-3</v>
      </c>
      <c r="I37" s="2">
        <f t="shared" si="10"/>
        <v>2.1128170768673496E-5</v>
      </c>
      <c r="J37" s="2">
        <f t="shared" si="11"/>
        <v>5.4309204035546517E-2</v>
      </c>
      <c r="K37" s="1">
        <f t="shared" si="12"/>
        <v>2.1128170768672784E-5</v>
      </c>
      <c r="L37" s="1"/>
      <c r="M37" s="1">
        <f t="shared" si="5"/>
        <v>0.2765945048845932</v>
      </c>
      <c r="N37">
        <f t="shared" si="6"/>
        <v>3.1025174656650022E-3</v>
      </c>
      <c r="P37">
        <f t="shared" si="13"/>
        <v>0.55190292420149734</v>
      </c>
      <c r="Q37">
        <f t="shared" si="7"/>
        <v>2.8108185117932778</v>
      </c>
      <c r="R37">
        <f t="shared" si="8"/>
        <v>1.9875552558722341E-5</v>
      </c>
      <c r="AE37" s="15" t="s">
        <v>42</v>
      </c>
      <c r="AF37" s="15">
        <v>5</v>
      </c>
      <c r="AG37" s="15" t="s">
        <v>41</v>
      </c>
    </row>
    <row r="38" spans="1:33" x14ac:dyDescent="0.3">
      <c r="A38" s="1">
        <v>150.29940119760499</v>
      </c>
      <c r="B38" s="2">
        <v>13.3559547571524</v>
      </c>
      <c r="C38" s="1">
        <f t="shared" si="1"/>
        <v>0.133559547571524</v>
      </c>
      <c r="D38" s="1"/>
      <c r="E38" s="1">
        <f t="shared" si="2"/>
        <v>9.095416738526186E-4</v>
      </c>
      <c r="F38" s="1"/>
      <c r="G38" s="2">
        <f t="shared" si="3"/>
        <v>0.64404524284760001</v>
      </c>
      <c r="H38" s="2">
        <f t="shared" si="4"/>
        <v>6.4404524284760005E-3</v>
      </c>
      <c r="I38" s="2">
        <f t="shared" si="10"/>
        <v>4.3859536728568316E-5</v>
      </c>
      <c r="J38" s="2">
        <f t="shared" si="11"/>
        <v>5.4327953613540432E-2</v>
      </c>
      <c r="K38" s="1">
        <f t="shared" si="12"/>
        <v>4.3859536728575607E-5</v>
      </c>
      <c r="L38" s="1"/>
      <c r="M38" s="1">
        <f t="shared" si="5"/>
        <v>0.27668999570118902</v>
      </c>
      <c r="N38">
        <f t="shared" si="6"/>
        <v>6.4404524284760005E-3</v>
      </c>
      <c r="P38">
        <f t="shared" si="13"/>
        <v>0.55188417462350337</v>
      </c>
      <c r="Q38">
        <f t="shared" si="7"/>
        <v>2.8107230209766816</v>
      </c>
      <c r="R38">
        <f t="shared" si="8"/>
        <v>4.1257850571747138E-5</v>
      </c>
      <c r="AE38" s="11" t="s">
        <v>43</v>
      </c>
      <c r="AF38" s="11">
        <f>AF36*(0.25*PI()*AF37^2)</f>
        <v>196.34954084936209</v>
      </c>
      <c r="AG38" s="11" t="s">
        <v>44</v>
      </c>
    </row>
    <row r="39" spans="1:33" x14ac:dyDescent="0.3">
      <c r="A39" s="1">
        <v>150.310214217235</v>
      </c>
      <c r="B39" s="2">
        <v>13.040232224646401</v>
      </c>
      <c r="C39" s="1">
        <f t="shared" si="1"/>
        <v>0.130402322246464</v>
      </c>
      <c r="D39" s="1"/>
      <c r="E39" s="1">
        <f t="shared" si="2"/>
        <v>8.8804094208840586E-4</v>
      </c>
      <c r="F39" s="1"/>
      <c r="G39" s="2">
        <f t="shared" si="3"/>
        <v>0.95976777535359936</v>
      </c>
      <c r="H39" s="2">
        <f t="shared" si="4"/>
        <v>9.5976777535359929E-3</v>
      </c>
      <c r="I39" s="2">
        <f t="shared" si="10"/>
        <v>6.5360268492781011E-5</v>
      </c>
      <c r="J39" s="2">
        <f t="shared" si="11"/>
        <v>5.432866035540667E-2</v>
      </c>
      <c r="K39" s="1">
        <f t="shared" si="12"/>
        <v>6.5360268493081945E-5</v>
      </c>
      <c r="L39" s="1"/>
      <c r="M39" s="1">
        <f t="shared" si="5"/>
        <v>0.27669359510795705</v>
      </c>
      <c r="N39">
        <f t="shared" si="6"/>
        <v>9.5976777535359929E-3</v>
      </c>
      <c r="P39">
        <f t="shared" si="13"/>
        <v>0.55188346788163722</v>
      </c>
      <c r="Q39">
        <f t="shared" si="7"/>
        <v>2.8107194215699138</v>
      </c>
      <c r="R39">
        <f t="shared" si="8"/>
        <v>6.1483110371203463E-5</v>
      </c>
      <c r="AE39" s="11" t="s">
        <v>45</v>
      </c>
      <c r="AF39" s="11">
        <f>AF35/(AF38/1000)</f>
        <v>3.0874130166778708</v>
      </c>
      <c r="AG39" s="11" t="s">
        <v>46</v>
      </c>
    </row>
    <row r="40" spans="1:33" x14ac:dyDescent="0.3">
      <c r="A40" s="1">
        <v>151.09780439121801</v>
      </c>
      <c r="B40" s="2">
        <v>12.568196939454401</v>
      </c>
      <c r="C40" s="1">
        <f t="shared" si="1"/>
        <v>0.12568196939454401</v>
      </c>
      <c r="D40" s="1"/>
      <c r="E40" s="1">
        <f t="shared" si="2"/>
        <v>8.5589529834989965E-4</v>
      </c>
      <c r="F40" s="1"/>
      <c r="G40" s="2">
        <f t="shared" si="3"/>
        <v>1.4318030605455991</v>
      </c>
      <c r="H40" s="2">
        <f t="shared" si="4"/>
        <v>1.4318030605455992E-2</v>
      </c>
      <c r="I40" s="2">
        <f t="shared" si="10"/>
        <v>9.7505912231287344E-5</v>
      </c>
      <c r="J40" s="2">
        <f t="shared" si="11"/>
        <v>5.440545505378528E-2</v>
      </c>
      <c r="K40" s="1">
        <f t="shared" si="12"/>
        <v>9.7505912231285691E-5</v>
      </c>
      <c r="L40" s="1"/>
      <c r="M40" s="1">
        <f t="shared" si="5"/>
        <v>0.27708470729516366</v>
      </c>
      <c r="N40">
        <f t="shared" si="6"/>
        <v>1.4318030605455992E-2</v>
      </c>
      <c r="P40">
        <f t="shared" si="13"/>
        <v>0.5518066731832586</v>
      </c>
      <c r="Q40">
        <f t="shared" si="7"/>
        <v>2.8103283093827072</v>
      </c>
      <c r="R40">
        <f t="shared" si="8"/>
        <v>9.1709117800848475E-5</v>
      </c>
    </row>
    <row r="41" spans="1:33" x14ac:dyDescent="0.3">
      <c r="A41" s="1">
        <v>151.09780439121801</v>
      </c>
      <c r="B41" s="2">
        <v>11.901530272787801</v>
      </c>
      <c r="C41" s="1">
        <f t="shared" si="1"/>
        <v>0.11901530272787801</v>
      </c>
      <c r="D41" s="1"/>
      <c r="E41" s="1">
        <f t="shared" si="2"/>
        <v>8.1049524070318096E-4</v>
      </c>
      <c r="F41" s="1"/>
      <c r="G41" s="2">
        <f t="shared" si="3"/>
        <v>2.0984697272121995</v>
      </c>
      <c r="H41" s="2">
        <f t="shared" si="4"/>
        <v>2.0984697272121995E-2</v>
      </c>
      <c r="I41" s="2">
        <f t="shared" si="10"/>
        <v>1.4290596987800601E-4</v>
      </c>
      <c r="J41" s="2">
        <f t="shared" si="11"/>
        <v>5.440545505378528E-2</v>
      </c>
      <c r="K41" s="1" t="e">
        <f t="shared" si="12"/>
        <v>#DIV/0!</v>
      </c>
      <c r="L41" s="1"/>
      <c r="M41" s="1">
        <f t="shared" si="5"/>
        <v>0.27708470729516366</v>
      </c>
      <c r="N41">
        <f t="shared" si="6"/>
        <v>2.0984697272121995E-2</v>
      </c>
      <c r="P41">
        <f t="shared" si="13"/>
        <v>0.5518066731832586</v>
      </c>
      <c r="Q41">
        <f t="shared" si="7"/>
        <v>2.8103283093827072</v>
      </c>
      <c r="R41">
        <f t="shared" si="8"/>
        <v>1.3441011038283708E-4</v>
      </c>
    </row>
    <row r="42" spans="1:33" x14ac:dyDescent="0.3">
      <c r="A42" s="1">
        <v>151.79508250091499</v>
      </c>
      <c r="B42" s="2">
        <v>11.3734973928477</v>
      </c>
      <c r="C42" s="1">
        <f t="shared" si="1"/>
        <v>0.11373497392847699</v>
      </c>
      <c r="D42" s="1"/>
      <c r="E42" s="1">
        <f t="shared" si="2"/>
        <v>7.7453615592021211E-4</v>
      </c>
      <c r="F42" s="1"/>
      <c r="G42" s="2">
        <f t="shared" si="3"/>
        <v>2.6265026071523003</v>
      </c>
      <c r="H42" s="2">
        <f t="shared" si="4"/>
        <v>2.6265026071523003E-2</v>
      </c>
      <c r="I42" s="2">
        <f t="shared" si="10"/>
        <v>1.7886505466097478E-4</v>
      </c>
      <c r="J42" s="2">
        <f t="shared" si="11"/>
        <v>5.4530173740990132E-2</v>
      </c>
      <c r="K42" s="1">
        <f t="shared" si="12"/>
        <v>1.7886505466097437E-4</v>
      </c>
      <c r="L42" s="1"/>
      <c r="M42" s="1">
        <f t="shared" si="5"/>
        <v>0.27771989435323036</v>
      </c>
      <c r="N42">
        <f t="shared" si="6"/>
        <v>2.6265026071523003E-2</v>
      </c>
      <c r="P42">
        <f t="shared" si="13"/>
        <v>0.55168195449605373</v>
      </c>
      <c r="Q42">
        <f t="shared" si="7"/>
        <v>2.8096931223246404</v>
      </c>
      <c r="R42">
        <f t="shared" si="8"/>
        <v>1.6819337905561892E-4</v>
      </c>
    </row>
    <row r="43" spans="1:33" x14ac:dyDescent="0.3">
      <c r="A43" s="1">
        <v>153.49301397205599</v>
      </c>
      <c r="B43" s="2">
        <v>11.1746204560576</v>
      </c>
      <c r="C43" s="1">
        <f t="shared" si="1"/>
        <v>0.11174620456057599</v>
      </c>
      <c r="D43" s="1"/>
      <c r="E43" s="1">
        <f t="shared" si="2"/>
        <v>7.6099261932790075E-4</v>
      </c>
      <c r="F43" s="1"/>
      <c r="G43" s="2">
        <f t="shared" si="3"/>
        <v>2.8253795439424003</v>
      </c>
      <c r="H43" s="2">
        <f t="shared" si="4"/>
        <v>2.8253795439424002E-2</v>
      </c>
      <c r="I43" s="2">
        <f t="shared" si="10"/>
        <v>1.9240859125328616E-4</v>
      </c>
      <c r="J43" s="2">
        <f t="shared" si="11"/>
        <v>5.4856870343396993E-2</v>
      </c>
      <c r="K43" s="1">
        <f t="shared" si="12"/>
        <v>1.9240859125328706E-4</v>
      </c>
      <c r="L43" s="1"/>
      <c r="M43" s="1">
        <f t="shared" si="5"/>
        <v>0.2793837464864905</v>
      </c>
      <c r="N43">
        <f t="shared" si="6"/>
        <v>2.8253795439424002E-2</v>
      </c>
      <c r="P43">
        <f t="shared" si="13"/>
        <v>0.55135525789364681</v>
      </c>
      <c r="Q43">
        <f t="shared" si="7"/>
        <v>2.8080292701913798</v>
      </c>
      <c r="R43">
        <f t="shared" si="8"/>
        <v>1.8082172087606322E-4</v>
      </c>
    </row>
    <row r="44" spans="1:33" x14ac:dyDescent="0.3">
      <c r="A44" s="1">
        <v>155.08982035928099</v>
      </c>
      <c r="B44" s="2">
        <v>11.3566805782375</v>
      </c>
      <c r="C44" s="1">
        <f t="shared" si="1"/>
        <v>0.11356680578237499</v>
      </c>
      <c r="D44" s="1"/>
      <c r="E44" s="1">
        <f t="shared" si="2"/>
        <v>7.7339092939110617E-4</v>
      </c>
      <c r="F44" s="1"/>
      <c r="G44" s="2">
        <f t="shared" si="3"/>
        <v>2.6433194217625005</v>
      </c>
      <c r="H44" s="2">
        <f t="shared" si="4"/>
        <v>2.6433194217625005E-2</v>
      </c>
      <c r="I44" s="2">
        <f t="shared" si="10"/>
        <v>1.800102811900808E-4</v>
      </c>
      <c r="J44" s="2">
        <f t="shared" si="11"/>
        <v>5.5144311910167484E-2</v>
      </c>
      <c r="K44" s="1">
        <f t="shared" si="12"/>
        <v>1.8001028119008175E-4</v>
      </c>
      <c r="L44" s="1"/>
      <c r="M44" s="1">
        <f t="shared" si="5"/>
        <v>0.28084767436494179</v>
      </c>
      <c r="N44">
        <f t="shared" si="6"/>
        <v>2.6433194217625005E-2</v>
      </c>
      <c r="P44">
        <f t="shared" si="13"/>
        <v>0.5510678163268764</v>
      </c>
      <c r="Q44">
        <f t="shared" si="7"/>
        <v>2.8065653423129291</v>
      </c>
      <c r="R44">
        <f t="shared" si="8"/>
        <v>1.6908184415716817E-4</v>
      </c>
    </row>
    <row r="45" spans="1:33" x14ac:dyDescent="0.3">
      <c r="A45" s="1">
        <v>156.169864994421</v>
      </c>
      <c r="B45" s="2">
        <v>11.595403037875601</v>
      </c>
      <c r="C45" s="1">
        <f t="shared" si="1"/>
        <v>0.11595403037875601</v>
      </c>
      <c r="D45" s="1"/>
      <c r="E45" s="1">
        <f t="shared" si="2"/>
        <v>7.896479495348122E-4</v>
      </c>
      <c r="F45" s="1"/>
      <c r="G45" s="2">
        <f t="shared" si="3"/>
        <v>2.4045969621243994</v>
      </c>
      <c r="H45" s="2">
        <f t="shared" si="4"/>
        <v>2.4045969621243994E-2</v>
      </c>
      <c r="I45" s="2">
        <f t="shared" si="10"/>
        <v>1.6375326104637477E-4</v>
      </c>
      <c r="J45" s="2">
        <f t="shared" si="11"/>
        <v>5.5321172741247301E-2</v>
      </c>
      <c r="K45" s="1">
        <f t="shared" si="12"/>
        <v>1.6375326104637282E-4</v>
      </c>
      <c r="L45" s="1"/>
      <c r="M45" s="1">
        <f t="shared" si="5"/>
        <v>0.28174841918112398</v>
      </c>
      <c r="N45">
        <f t="shared" si="6"/>
        <v>2.4045969621243994E-2</v>
      </c>
      <c r="P45">
        <f t="shared" si="13"/>
        <v>0.55089095549579659</v>
      </c>
      <c r="Q45">
        <f t="shared" si="7"/>
        <v>2.8056645974967469</v>
      </c>
      <c r="R45">
        <f t="shared" si="8"/>
        <v>1.5376242419812833E-4</v>
      </c>
    </row>
    <row r="46" spans="1:33" x14ac:dyDescent="0.3">
      <c r="A46" s="1">
        <v>157.48502994012</v>
      </c>
      <c r="B46" s="2">
        <v>12.9328010645376</v>
      </c>
      <c r="C46" s="1">
        <f t="shared" si="1"/>
        <v>0.129328010645376</v>
      </c>
      <c r="D46" s="1"/>
      <c r="E46" s="1">
        <f t="shared" si="2"/>
        <v>8.807248707954151E-4</v>
      </c>
      <c r="F46" s="1"/>
      <c r="G46" s="2">
        <f t="shared" si="3"/>
        <v>1.0671989354624003</v>
      </c>
      <c r="H46" s="2">
        <f t="shared" si="4"/>
        <v>1.0671989354624004E-2</v>
      </c>
      <c r="I46" s="2">
        <f t="shared" si="10"/>
        <v>7.26763397857719E-5</v>
      </c>
      <c r="J46" s="2">
        <f t="shared" si="11"/>
        <v>5.5416754115715255E-2</v>
      </c>
      <c r="K46" s="1">
        <f t="shared" si="12"/>
        <v>7.267633978577003E-5</v>
      </c>
      <c r="L46" s="1"/>
      <c r="M46" s="1">
        <f t="shared" si="5"/>
        <v>0.28223521112397493</v>
      </c>
      <c r="N46">
        <f t="shared" si="6"/>
        <v>1.0671989354624004E-2</v>
      </c>
      <c r="P46">
        <f t="shared" si="13"/>
        <v>0.55079537412132862</v>
      </c>
      <c r="Q46">
        <f t="shared" si="7"/>
        <v>2.8051778055538961</v>
      </c>
      <c r="R46">
        <f t="shared" si="8"/>
        <v>6.823040491578542E-5</v>
      </c>
    </row>
    <row r="47" spans="1:33" x14ac:dyDescent="0.3">
      <c r="A47" s="1">
        <v>157.698775676992</v>
      </c>
      <c r="B47" s="2">
        <v>12.399691002152201</v>
      </c>
      <c r="C47" s="1">
        <f t="shared" si="1"/>
        <v>0.12399691002152201</v>
      </c>
      <c r="D47" s="1"/>
      <c r="E47" s="1">
        <f t="shared" si="2"/>
        <v>8.4442002944889712E-4</v>
      </c>
      <c r="F47" s="1"/>
      <c r="G47" s="2">
        <f t="shared" si="3"/>
        <v>1.6003089978477991</v>
      </c>
      <c r="H47" s="2">
        <f t="shared" si="4"/>
        <v>1.6003089978477991E-2</v>
      </c>
      <c r="I47" s="2">
        <f t="shared" si="10"/>
        <v>1.0898118113228984E-4</v>
      </c>
      <c r="J47" s="2">
        <f t="shared" si="11"/>
        <v>5.5440048378581561E-2</v>
      </c>
      <c r="K47" s="1">
        <f t="shared" si="12"/>
        <v>1.0898118113230428E-4</v>
      </c>
      <c r="L47" s="1"/>
      <c r="M47" s="1">
        <f t="shared" si="5"/>
        <v>0.28235384783056228</v>
      </c>
      <c r="N47">
        <f t="shared" si="6"/>
        <v>1.6003089978477991E-2</v>
      </c>
      <c r="P47">
        <f t="shared" si="13"/>
        <v>0.55077207985846233</v>
      </c>
      <c r="Q47">
        <f t="shared" si="7"/>
        <v>2.8050591688473085</v>
      </c>
      <c r="R47">
        <f t="shared" si="8"/>
        <v>1.0230999060094188E-4</v>
      </c>
    </row>
    <row r="48" spans="1:33" x14ac:dyDescent="0.3">
      <c r="A48" s="1">
        <v>158.14602516002901</v>
      </c>
      <c r="B48" s="2">
        <v>13.520118722231</v>
      </c>
      <c r="C48" s="1">
        <f t="shared" si="1"/>
        <v>0.13520118722231</v>
      </c>
      <c r="D48" s="1"/>
      <c r="E48" s="1">
        <f t="shared" si="2"/>
        <v>9.2072125406974332E-4</v>
      </c>
      <c r="F48" s="1"/>
      <c r="G48" s="2">
        <f t="shared" si="3"/>
        <v>0.47988127776899958</v>
      </c>
      <c r="H48" s="2">
        <f t="shared" si="4"/>
        <v>4.7988127776899961E-3</v>
      </c>
      <c r="I48" s="2">
        <f t="shared" si="10"/>
        <v>3.2679956511443649E-5</v>
      </c>
      <c r="J48" s="2">
        <f t="shared" si="11"/>
        <v>5.5454664472236972E-2</v>
      </c>
      <c r="K48" s="1">
        <f t="shared" si="12"/>
        <v>3.267995651143608E-5</v>
      </c>
      <c r="L48" s="1"/>
      <c r="M48" s="1">
        <f t="shared" si="5"/>
        <v>0.28242828698428879</v>
      </c>
      <c r="N48">
        <f t="shared" si="6"/>
        <v>4.7988127776899961E-3</v>
      </c>
      <c r="P48">
        <f t="shared" si="13"/>
        <v>0.55075746376480683</v>
      </c>
      <c r="Q48">
        <f t="shared" si="7"/>
        <v>2.8049847296935817</v>
      </c>
      <c r="R48">
        <f t="shared" si="8"/>
        <v>3.0678666547296416E-5</v>
      </c>
    </row>
    <row r="49" spans="1:18" x14ac:dyDescent="0.3">
      <c r="A49" s="1">
        <v>158.28343313373301</v>
      </c>
      <c r="B49" s="2">
        <v>13.963225065021501</v>
      </c>
      <c r="C49" s="1">
        <f t="shared" si="1"/>
        <v>0.13963225065021501</v>
      </c>
      <c r="D49" s="1"/>
      <c r="E49" s="1">
        <f t="shared" si="2"/>
        <v>9.5089683432921944E-4</v>
      </c>
      <c r="F49" s="1"/>
      <c r="G49" s="2">
        <f t="shared" si="3"/>
        <v>3.6774934978499374E-2</v>
      </c>
      <c r="H49" s="2">
        <f t="shared" si="4"/>
        <v>3.6774934978499373E-4</v>
      </c>
      <c r="I49" s="2">
        <f t="shared" si="10"/>
        <v>2.5043762519675526E-6</v>
      </c>
      <c r="J49" s="2">
        <f t="shared" si="11"/>
        <v>5.5455008593503149E-2</v>
      </c>
      <c r="K49" s="1">
        <f t="shared" si="12"/>
        <v>2.5043762519800616E-6</v>
      </c>
      <c r="L49" s="1"/>
      <c r="M49" s="1">
        <f t="shared" si="5"/>
        <v>0.28243003957950591</v>
      </c>
      <c r="N49">
        <f t="shared" si="6"/>
        <v>3.6774934978499373E-4</v>
      </c>
      <c r="P49">
        <f t="shared" si="13"/>
        <v>0.55075711964354068</v>
      </c>
      <c r="Q49">
        <f t="shared" si="7"/>
        <v>2.8049829770983647</v>
      </c>
      <c r="R49">
        <f t="shared" si="8"/>
        <v>2.351009124234873E-6</v>
      </c>
    </row>
    <row r="50" spans="1:18" x14ac:dyDescent="0.3">
      <c r="A50" s="1">
        <v>158.63799959136799</v>
      </c>
      <c r="B50" s="2">
        <v>14.3842284412325</v>
      </c>
      <c r="C50" s="1">
        <f t="shared" si="1"/>
        <v>0.14384228441232499</v>
      </c>
      <c r="D50" s="1"/>
      <c r="E50" s="1">
        <f t="shared" si="2"/>
        <v>9.7956720065338603E-4</v>
      </c>
      <c r="F50" s="1"/>
      <c r="G50" s="2">
        <f t="shared" si="3"/>
        <v>-0.38422844123249966</v>
      </c>
      <c r="H50" s="2">
        <f t="shared" si="4"/>
        <v>-3.8422844123249967E-3</v>
      </c>
      <c r="I50" s="2">
        <f t="shared" si="10"/>
        <v>-2.6165990072199116E-5</v>
      </c>
      <c r="J50" s="2">
        <f t="shared" si="11"/>
        <v>5.5445731011092736E-2</v>
      </c>
      <c r="K50" s="1">
        <f t="shared" si="12"/>
        <v>-2.6165990072204798E-5</v>
      </c>
      <c r="L50" s="1"/>
      <c r="M50" s="1">
        <f t="shared" si="5"/>
        <v>0.28238278924028798</v>
      </c>
      <c r="N50">
        <f t="shared" si="6"/>
        <v>-3.8422844123249967E-3</v>
      </c>
      <c r="P50">
        <f t="shared" si="13"/>
        <v>0.55076639722595111</v>
      </c>
      <c r="Q50">
        <f t="shared" si="7"/>
        <v>2.8050302274375829</v>
      </c>
      <c r="R50">
        <f t="shared" si="8"/>
        <v>-2.4564007748424864E-5</v>
      </c>
    </row>
    <row r="51" spans="1:18" x14ac:dyDescent="0.3">
      <c r="A51" s="1">
        <v>158.63799959136799</v>
      </c>
      <c r="B51" s="2">
        <v>14.8238848478181</v>
      </c>
      <c r="C51" s="1">
        <f t="shared" si="1"/>
        <v>0.148238848478181</v>
      </c>
      <c r="D51" s="1"/>
      <c r="E51" s="1">
        <f t="shared" si="2"/>
        <v>1.0095078399589923E-3</v>
      </c>
      <c r="F51" s="1"/>
      <c r="G51" s="2">
        <f t="shared" si="3"/>
        <v>-0.82388484781809979</v>
      </c>
      <c r="H51" s="2">
        <f t="shared" si="4"/>
        <v>-8.2388484781809983E-3</v>
      </c>
      <c r="I51" s="2">
        <f t="shared" si="10"/>
        <v>-5.6106629377805238E-5</v>
      </c>
      <c r="J51" s="2">
        <f t="shared" si="11"/>
        <v>5.5445731011092736E-2</v>
      </c>
      <c r="K51" s="1" t="e">
        <f t="shared" si="12"/>
        <v>#DIV/0!</v>
      </c>
      <c r="L51" s="1"/>
      <c r="M51" s="1">
        <f t="shared" si="5"/>
        <v>0.28238278924028798</v>
      </c>
      <c r="N51">
        <f t="shared" si="6"/>
        <v>-8.2388484781809983E-3</v>
      </c>
      <c r="P51">
        <f t="shared" si="13"/>
        <v>0.55076639722595111</v>
      </c>
      <c r="Q51">
        <f t="shared" si="7"/>
        <v>2.8050302274375829</v>
      </c>
      <c r="R51">
        <f t="shared" si="8"/>
        <v>-5.2671566219033544E-5</v>
      </c>
    </row>
    <row r="52" spans="1:18" x14ac:dyDescent="0.3">
      <c r="A52" s="1">
        <v>159.081836327345</v>
      </c>
      <c r="B52" s="2">
        <v>15.1148611867175</v>
      </c>
      <c r="C52" s="1">
        <f t="shared" si="1"/>
        <v>0.15114861186717499</v>
      </c>
      <c r="D52" s="1"/>
      <c r="E52" s="1">
        <f t="shared" si="2"/>
        <v>1.0293233537987899E-3</v>
      </c>
      <c r="F52" s="1"/>
      <c r="G52" s="2">
        <f t="shared" si="3"/>
        <v>-1.1148611867174996</v>
      </c>
      <c r="H52" s="2">
        <f t="shared" si="4"/>
        <v>-1.1148611867174996E-2</v>
      </c>
      <c r="I52" s="2">
        <f t="shared" si="10"/>
        <v>-7.5922143217603056E-5</v>
      </c>
      <c r="J52" s="2">
        <f t="shared" si="11"/>
        <v>5.5412033974858659E-2</v>
      </c>
      <c r="K52" s="1">
        <f t="shared" si="12"/>
        <v>-7.5922143217596293E-5</v>
      </c>
      <c r="L52" s="1"/>
      <c r="M52" s="1">
        <f t="shared" si="5"/>
        <v>0.28221117164399362</v>
      </c>
      <c r="N52">
        <f t="shared" si="6"/>
        <v>-1.1148611867174996E-2</v>
      </c>
      <c r="P52">
        <f t="shared" si="13"/>
        <v>0.55080009426218524</v>
      </c>
      <c r="Q52">
        <f t="shared" si="7"/>
        <v>2.8052018450338774</v>
      </c>
      <c r="R52">
        <f t="shared" si="8"/>
        <v>-7.1278258945515533E-5</v>
      </c>
    </row>
    <row r="53" spans="1:18" x14ac:dyDescent="0.3">
      <c r="A53" s="1">
        <v>159.498954846213</v>
      </c>
      <c r="B53" s="2">
        <v>15.441910785920401</v>
      </c>
      <c r="C53" s="1">
        <f t="shared" si="1"/>
        <v>0.15441910785920401</v>
      </c>
      <c r="D53" s="1"/>
      <c r="E53" s="1">
        <f t="shared" si="2"/>
        <v>1.0515954597845143E-3</v>
      </c>
      <c r="F53" s="1"/>
      <c r="G53" s="2">
        <f t="shared" si="3"/>
        <v>-1.4419107859204008</v>
      </c>
      <c r="H53" s="2">
        <f t="shared" si="4"/>
        <v>-1.4419107859204007E-2</v>
      </c>
      <c r="I53" s="2">
        <f t="shared" si="10"/>
        <v>-9.8194249203327193E-5</v>
      </c>
      <c r="J53" s="2">
        <f t="shared" si="11"/>
        <v>5.537107533506961E-2</v>
      </c>
      <c r="K53" s="1">
        <f t="shared" si="12"/>
        <v>-9.8194249203332532E-5</v>
      </c>
      <c r="L53" s="1"/>
      <c r="M53" s="1">
        <f t="shared" si="5"/>
        <v>0.28200257100448167</v>
      </c>
      <c r="N53">
        <f t="shared" si="6"/>
        <v>-1.4419107859204007E-2</v>
      </c>
      <c r="P53">
        <f t="shared" si="13"/>
        <v>0.55084105290197427</v>
      </c>
      <c r="Q53">
        <f t="shared" si="7"/>
        <v>2.805410445673389</v>
      </c>
      <c r="R53">
        <f t="shared" si="8"/>
        <v>-9.219491565669728E-5</v>
      </c>
    </row>
    <row r="54" spans="1:18" x14ac:dyDescent="0.3">
      <c r="A54" s="1">
        <v>159.577223505744</v>
      </c>
      <c r="B54" s="2">
        <v>16.178644190978599</v>
      </c>
      <c r="C54" s="1">
        <f t="shared" si="1"/>
        <v>0.16178644190978597</v>
      </c>
      <c r="D54" s="1"/>
      <c r="E54" s="1">
        <f t="shared" si="2"/>
        <v>1.1017670683743774E-3</v>
      </c>
      <c r="F54" s="1"/>
      <c r="G54" s="2">
        <f t="shared" si="3"/>
        <v>-2.1786441909785985</v>
      </c>
      <c r="H54" s="2">
        <f t="shared" si="4"/>
        <v>-2.1786441909785986E-2</v>
      </c>
      <c r="I54" s="2">
        <f t="shared" si="10"/>
        <v>-1.4836585779319048E-4</v>
      </c>
      <c r="J54" s="2">
        <f t="shared" si="11"/>
        <v>5.5359462938259968E-2</v>
      </c>
      <c r="K54" s="1">
        <f t="shared" si="12"/>
        <v>-1.4836585779320373E-4</v>
      </c>
      <c r="L54" s="1"/>
      <c r="M54" s="1">
        <f t="shared" si="5"/>
        <v>0.28194342955317292</v>
      </c>
      <c r="N54">
        <f t="shared" si="6"/>
        <v>-2.1786441909785986E-2</v>
      </c>
      <c r="P54">
        <f t="shared" si="13"/>
        <v>0.55085266529878385</v>
      </c>
      <c r="Q54">
        <f t="shared" si="7"/>
        <v>2.8054695871246977</v>
      </c>
      <c r="R54">
        <f t="shared" si="8"/>
        <v>-1.3930414680644529E-4</v>
      </c>
    </row>
    <row r="55" spans="1:18" x14ac:dyDescent="0.3">
      <c r="A55" s="1">
        <v>159.88023952095801</v>
      </c>
      <c r="B55" s="2">
        <v>15.8422548841711</v>
      </c>
      <c r="C55" s="1">
        <f t="shared" si="1"/>
        <v>0.158422548841711</v>
      </c>
      <c r="D55" s="1"/>
      <c r="E55" s="1">
        <f t="shared" si="2"/>
        <v>1.078858927493175E-3</v>
      </c>
      <c r="F55" s="1"/>
      <c r="G55" s="2">
        <f t="shared" si="3"/>
        <v>-1.8422548841710995</v>
      </c>
      <c r="H55" s="2">
        <f t="shared" si="4"/>
        <v>-1.8422548841710996E-2</v>
      </c>
      <c r="I55" s="2">
        <f t="shared" si="10"/>
        <v>-1.2545771691198791E-4</v>
      </c>
      <c r="J55" s="2">
        <f t="shared" si="11"/>
        <v>5.5321447240803449E-2</v>
      </c>
      <c r="K55" s="1">
        <f t="shared" si="12"/>
        <v>-1.2545771691198883E-4</v>
      </c>
      <c r="L55" s="1"/>
      <c r="M55" s="1">
        <f t="shared" si="5"/>
        <v>0.2817498171958836</v>
      </c>
      <c r="N55">
        <f t="shared" si="6"/>
        <v>-1.8422548841710996E-2</v>
      </c>
      <c r="P55">
        <f t="shared" si="13"/>
        <v>0.55089068099624039</v>
      </c>
      <c r="Q55">
        <f t="shared" si="7"/>
        <v>2.8056631994819869</v>
      </c>
      <c r="R55">
        <f t="shared" si="8"/>
        <v>-1.1780329106892658E-4</v>
      </c>
    </row>
    <row r="56" spans="1:18" x14ac:dyDescent="0.3">
      <c r="A56" s="1">
        <v>160.203372781995</v>
      </c>
      <c r="B56" s="2">
        <v>16.535217229582798</v>
      </c>
      <c r="C56" s="1">
        <f t="shared" si="1"/>
        <v>0.16535217229582799</v>
      </c>
      <c r="D56" s="1"/>
      <c r="E56" s="1">
        <f t="shared" si="2"/>
        <v>1.1260497231362244E-3</v>
      </c>
      <c r="F56" s="1"/>
      <c r="G56" s="2">
        <f t="shared" si="3"/>
        <v>-2.5352172295827984</v>
      </c>
      <c r="H56" s="2">
        <f t="shared" si="4"/>
        <v>-2.5352172295827983E-2</v>
      </c>
      <c r="I56" s="2">
        <f t="shared" si="10"/>
        <v>-1.7264851255503736E-4</v>
      </c>
      <c r="J56" s="2">
        <f t="shared" si="11"/>
        <v>5.5265658763928353E-2</v>
      </c>
      <c r="K56" s="1">
        <f t="shared" si="12"/>
        <v>-1.7264851255504281E-4</v>
      </c>
      <c r="L56" s="1"/>
      <c r="M56" s="1">
        <f t="shared" si="5"/>
        <v>0.28146568881629191</v>
      </c>
      <c r="N56">
        <f t="shared" si="6"/>
        <v>-2.5352172295827983E-2</v>
      </c>
      <c r="P56">
        <f t="shared" si="13"/>
        <v>0.55094646947311554</v>
      </c>
      <c r="Q56">
        <f t="shared" si="7"/>
        <v>2.805947327861579</v>
      </c>
      <c r="R56">
        <f t="shared" si="8"/>
        <v>-1.6213129934023918E-4</v>
      </c>
    </row>
    <row r="57" spans="1:18" x14ac:dyDescent="0.3">
      <c r="A57" s="1">
        <v>160.65062226503099</v>
      </c>
      <c r="B57" s="2">
        <v>17.238056239159501</v>
      </c>
      <c r="C57" s="1">
        <f t="shared" si="1"/>
        <v>0.17238056239159502</v>
      </c>
      <c r="D57" s="1"/>
      <c r="E57" s="1">
        <f t="shared" si="2"/>
        <v>1.1739131204629466E-3</v>
      </c>
      <c r="F57" s="1"/>
      <c r="G57" s="2">
        <f t="shared" si="3"/>
        <v>-3.2380562391595014</v>
      </c>
      <c r="H57" s="2">
        <f t="shared" si="4"/>
        <v>-3.2380562391595015E-2</v>
      </c>
      <c r="I57" s="2">
        <f t="shared" si="10"/>
        <v>-2.2051190988175959E-4</v>
      </c>
      <c r="J57" s="2">
        <f t="shared" si="11"/>
        <v>5.5167034926230457E-2</v>
      </c>
      <c r="K57" s="1">
        <f t="shared" si="12"/>
        <v>-2.2051190988176098E-4</v>
      </c>
      <c r="L57" s="1"/>
      <c r="M57" s="1">
        <f t="shared" si="5"/>
        <v>0.28096340173544992</v>
      </c>
      <c r="N57">
        <f t="shared" si="6"/>
        <v>-3.2380562391595015E-2</v>
      </c>
      <c r="P57">
        <f t="shared" si="13"/>
        <v>0.55104509331081342</v>
      </c>
      <c r="Q57">
        <f t="shared" si="7"/>
        <v>2.8064496149424212</v>
      </c>
      <c r="R57">
        <f t="shared" si="8"/>
        <v>-2.0711607539329306E-4</v>
      </c>
    </row>
    <row r="58" spans="1:18" x14ac:dyDescent="0.3">
      <c r="A58" s="1">
        <v>160.678642714571</v>
      </c>
      <c r="B58" s="2">
        <v>16.872678884654899</v>
      </c>
      <c r="C58" s="1">
        <f t="shared" si="1"/>
        <v>0.16872678884654899</v>
      </c>
      <c r="D58" s="1"/>
      <c r="E58" s="1">
        <f t="shared" si="2"/>
        <v>1.1490308910269724E-3</v>
      </c>
      <c r="F58" s="1"/>
      <c r="G58" s="2">
        <f t="shared" si="3"/>
        <v>-2.8726788846548992</v>
      </c>
      <c r="H58" s="2">
        <f t="shared" si="4"/>
        <v>-2.872678884654899E-2</v>
      </c>
      <c r="I58" s="2">
        <f t="shared" si="10"/>
        <v>-1.9562968044578534E-4</v>
      </c>
      <c r="J58" s="2">
        <f t="shared" si="11"/>
        <v>5.5161553294641001E-2</v>
      </c>
      <c r="K58" s="1">
        <f t="shared" si="12"/>
        <v>-1.956296804456732E-4</v>
      </c>
      <c r="L58" s="1"/>
      <c r="M58" s="1">
        <f t="shared" si="5"/>
        <v>0.28093548401501245</v>
      </c>
      <c r="N58">
        <f t="shared" si="6"/>
        <v>-2.872678884654899E-2</v>
      </c>
      <c r="P58">
        <f t="shared" si="13"/>
        <v>0.55105057494240284</v>
      </c>
      <c r="Q58">
        <f t="shared" si="7"/>
        <v>2.8064775326628584</v>
      </c>
      <c r="R58">
        <f t="shared" si="8"/>
        <v>-1.8374723944637245E-4</v>
      </c>
    </row>
    <row r="59" spans="1:18" x14ac:dyDescent="0.3">
      <c r="A59" s="1">
        <v>160.678642714571</v>
      </c>
      <c r="B59" s="2">
        <v>17.660557672533699</v>
      </c>
      <c r="C59" s="1">
        <f t="shared" si="1"/>
        <v>0.176605576725337</v>
      </c>
      <c r="D59" s="1"/>
      <c r="E59" s="1">
        <f t="shared" si="2"/>
        <v>1.2026855046094642E-3</v>
      </c>
      <c r="F59" s="1"/>
      <c r="G59" s="2">
        <f t="shared" si="3"/>
        <v>-3.6605576725336988</v>
      </c>
      <c r="H59" s="2">
        <f t="shared" si="4"/>
        <v>-3.6605576725336986E-2</v>
      </c>
      <c r="I59" s="2">
        <f t="shared" si="10"/>
        <v>-2.4928429402827716E-4</v>
      </c>
      <c r="J59" s="2">
        <f t="shared" si="11"/>
        <v>5.5161553294641001E-2</v>
      </c>
      <c r="K59" s="1" t="e">
        <f t="shared" si="12"/>
        <v>#DIV/0!</v>
      </c>
      <c r="L59" s="1"/>
      <c r="M59" s="1">
        <f t="shared" si="5"/>
        <v>0.28093548401501245</v>
      </c>
      <c r="N59">
        <f t="shared" si="6"/>
        <v>-3.6605576725336986E-2</v>
      </c>
      <c r="P59">
        <f t="shared" si="13"/>
        <v>0.55105057494240284</v>
      </c>
      <c r="Q59">
        <f t="shared" si="7"/>
        <v>2.8064775326628584</v>
      </c>
      <c r="R59">
        <f t="shared" si="8"/>
        <v>-2.341429008147245E-4</v>
      </c>
    </row>
    <row r="60" spans="1:18" x14ac:dyDescent="0.3">
      <c r="A60" s="1">
        <v>161.14259669637099</v>
      </c>
      <c r="B60" s="2">
        <v>18.074156959285901</v>
      </c>
      <c r="C60" s="1">
        <f t="shared" si="1"/>
        <v>0.180741569592859</v>
      </c>
      <c r="D60" s="1"/>
      <c r="E60" s="1">
        <f t="shared" si="2"/>
        <v>1.2308516518012545E-3</v>
      </c>
      <c r="F60" s="1"/>
      <c r="G60" s="2">
        <f t="shared" si="3"/>
        <v>-4.0741569592859008</v>
      </c>
      <c r="H60" s="2">
        <f t="shared" si="4"/>
        <v>-4.074156959285901E-2</v>
      </c>
      <c r="I60" s="2">
        <f t="shared" si="10"/>
        <v>-2.7745044122006753E-4</v>
      </c>
      <c r="J60" s="2">
        <f t="shared" si="11"/>
        <v>5.5032829057684786E-2</v>
      </c>
      <c r="K60" s="1">
        <f t="shared" si="12"/>
        <v>-2.7745044122007002E-4</v>
      </c>
      <c r="L60" s="1"/>
      <c r="M60" s="1">
        <f t="shared" si="5"/>
        <v>0.28027989685957838</v>
      </c>
      <c r="N60">
        <f t="shared" si="6"/>
        <v>-4.074156959285901E-2</v>
      </c>
      <c r="P60">
        <f t="shared" si="13"/>
        <v>0.55117929917935904</v>
      </c>
      <c r="Q60">
        <f t="shared" si="7"/>
        <v>2.8071331198182921</v>
      </c>
      <c r="R60">
        <f t="shared" si="8"/>
        <v>-2.606591266522797E-4</v>
      </c>
    </row>
    <row r="61" spans="1:18" x14ac:dyDescent="0.3">
      <c r="A61" s="1">
        <v>161.14259669637099</v>
      </c>
      <c r="B61" s="2">
        <v>18.5554024854133</v>
      </c>
      <c r="C61" s="1">
        <f t="shared" si="1"/>
        <v>0.185554024854133</v>
      </c>
      <c r="D61" s="1"/>
      <c r="E61" s="1">
        <f t="shared" si="2"/>
        <v>1.2636245137438717E-3</v>
      </c>
      <c r="F61" s="1"/>
      <c r="G61" s="2">
        <f t="shared" si="3"/>
        <v>-4.5554024854132997</v>
      </c>
      <c r="H61" s="2">
        <f t="shared" si="4"/>
        <v>-4.5554024854132999E-2</v>
      </c>
      <c r="I61" s="2">
        <f t="shared" si="10"/>
        <v>-3.1022330316268483E-4</v>
      </c>
      <c r="J61" s="2">
        <f t="shared" si="11"/>
        <v>5.5032829057684786E-2</v>
      </c>
      <c r="K61" s="1" t="e">
        <f t="shared" si="12"/>
        <v>#DIV/0!</v>
      </c>
      <c r="L61" s="1"/>
      <c r="M61" s="1">
        <f t="shared" si="5"/>
        <v>0.28027989685957838</v>
      </c>
      <c r="N61">
        <f t="shared" si="6"/>
        <v>-4.5554024854132999E-2</v>
      </c>
      <c r="P61">
        <f t="shared" si="13"/>
        <v>0.55117929917935904</v>
      </c>
      <c r="Q61">
        <f t="shared" si="7"/>
        <v>2.8071331198182921</v>
      </c>
      <c r="R61">
        <f t="shared" si="8"/>
        <v>-2.9144857335235759E-4</v>
      </c>
    </row>
    <row r="62" spans="1:18" x14ac:dyDescent="0.3">
      <c r="A62" s="1">
        <v>161.455671334496</v>
      </c>
      <c r="B62" s="2">
        <v>18.935693299633101</v>
      </c>
      <c r="C62" s="1">
        <f t="shared" si="1"/>
        <v>0.18935693299633102</v>
      </c>
      <c r="D62" s="1"/>
      <c r="E62" s="1">
        <f t="shared" si="2"/>
        <v>1.2895223510760194E-3</v>
      </c>
      <c r="F62" s="1"/>
      <c r="G62" s="2">
        <f t="shared" si="3"/>
        <v>-4.9356932996331011</v>
      </c>
      <c r="H62" s="2">
        <f t="shared" si="4"/>
        <v>-4.935693299633101E-2</v>
      </c>
      <c r="I62" s="2">
        <f t="shared" si="10"/>
        <v>-3.3612114049483228E-4</v>
      </c>
      <c r="J62" s="2">
        <f t="shared" si="11"/>
        <v>5.4927598053258198E-2</v>
      </c>
      <c r="K62" s="1">
        <f t="shared" si="12"/>
        <v>-3.3612114049483543E-4</v>
      </c>
      <c r="L62" s="1"/>
      <c r="M62" s="1">
        <f t="shared" si="5"/>
        <v>0.27974395975490585</v>
      </c>
      <c r="N62">
        <f t="shared" si="6"/>
        <v>-4.935693299633101E-2</v>
      </c>
      <c r="P62">
        <f t="shared" si="13"/>
        <v>0.55128453018378565</v>
      </c>
      <c r="Q62">
        <f t="shared" si="7"/>
        <v>2.8076690569229648</v>
      </c>
      <c r="R62">
        <f t="shared" si="8"/>
        <v>-3.1583936073100642E-4</v>
      </c>
    </row>
    <row r="63" spans="1:18" x14ac:dyDescent="0.3">
      <c r="A63" s="1">
        <v>161.97746239803899</v>
      </c>
      <c r="B63" s="2">
        <v>19.514059163943699</v>
      </c>
      <c r="C63" s="1">
        <f t="shared" si="1"/>
        <v>0.19514059163943698</v>
      </c>
      <c r="D63" s="1"/>
      <c r="E63" s="1">
        <f t="shared" si="2"/>
        <v>1.3289091164469162E-3</v>
      </c>
      <c r="F63" s="1"/>
      <c r="G63" s="2">
        <f t="shared" si="3"/>
        <v>-5.5140591639436991</v>
      </c>
      <c r="H63" s="2">
        <f t="shared" si="4"/>
        <v>-5.5140591639436992E-2</v>
      </c>
      <c r="I63" s="2">
        <f t="shared" si="10"/>
        <v>-3.7550790586572929E-4</v>
      </c>
      <c r="J63" s="2">
        <f t="shared" si="11"/>
        <v>5.4731661383687714E-2</v>
      </c>
      <c r="K63" s="1">
        <f t="shared" si="12"/>
        <v>-3.7550790586573433E-4</v>
      </c>
      <c r="L63" s="1"/>
      <c r="M63" s="1">
        <f t="shared" si="5"/>
        <v>0.27874606249106249</v>
      </c>
      <c r="N63">
        <f t="shared" si="6"/>
        <v>-5.5140591639436992E-2</v>
      </c>
      <c r="P63">
        <f t="shared" si="13"/>
        <v>0.55148046685335617</v>
      </c>
      <c r="Q63">
        <f t="shared" si="7"/>
        <v>2.8086669541868083</v>
      </c>
      <c r="R63">
        <f t="shared" si="8"/>
        <v>-3.5297491091865055E-4</v>
      </c>
    </row>
    <row r="64" spans="1:18" x14ac:dyDescent="0.3">
      <c r="A64" s="1">
        <v>162.081820610747</v>
      </c>
      <c r="B64" s="2">
        <v>20.203266099630898</v>
      </c>
      <c r="C64" s="1">
        <f t="shared" si="1"/>
        <v>0.20203266099630898</v>
      </c>
      <c r="D64" s="1"/>
      <c r="E64" s="1">
        <f t="shared" si="2"/>
        <v>1.3758441683629967E-3</v>
      </c>
      <c r="F64" s="1"/>
      <c r="G64" s="2">
        <f t="shared" si="3"/>
        <v>-6.2032660996308984</v>
      </c>
      <c r="H64" s="2">
        <f t="shared" si="4"/>
        <v>-6.2032660996308983E-2</v>
      </c>
      <c r="I64" s="2">
        <f t="shared" si="10"/>
        <v>-4.2244295778180973E-4</v>
      </c>
      <c r="J64" s="2">
        <f t="shared" si="11"/>
        <v>5.468757599164252E-2</v>
      </c>
      <c r="K64" s="1">
        <f t="shared" si="12"/>
        <v>-4.2244295778181353E-4</v>
      </c>
      <c r="L64" s="1"/>
      <c r="M64" s="1">
        <f t="shared" si="5"/>
        <v>0.27852153743307412</v>
      </c>
      <c r="N64">
        <f t="shared" si="6"/>
        <v>-6.2032660996308983E-2</v>
      </c>
      <c r="P64">
        <f t="shared" si="13"/>
        <v>0.55152455224540131</v>
      </c>
      <c r="Q64">
        <f t="shared" si="7"/>
        <v>2.8088914792447968</v>
      </c>
      <c r="R64">
        <f t="shared" si="8"/>
        <v>-3.9712528835774146E-4</v>
      </c>
    </row>
    <row r="65" spans="1:18" x14ac:dyDescent="0.3">
      <c r="A65" s="1">
        <v>162.081820610747</v>
      </c>
      <c r="B65" s="2">
        <v>20.741944219411302</v>
      </c>
      <c r="C65" s="1">
        <f t="shared" si="1"/>
        <v>0.20741944219411301</v>
      </c>
      <c r="D65" s="1"/>
      <c r="E65" s="1">
        <f t="shared" si="2"/>
        <v>1.4125281948995849E-3</v>
      </c>
      <c r="F65" s="1"/>
      <c r="G65" s="2">
        <f t="shared" si="3"/>
        <v>-6.7419442194113017</v>
      </c>
      <c r="H65" s="2">
        <f t="shared" si="4"/>
        <v>-6.7419442194113013E-2</v>
      </c>
      <c r="I65" s="2">
        <f t="shared" si="10"/>
        <v>-4.5912698431839786E-4</v>
      </c>
      <c r="J65" s="2">
        <f t="shared" si="11"/>
        <v>5.468757599164252E-2</v>
      </c>
      <c r="K65" s="1" t="e">
        <f t="shared" si="12"/>
        <v>#DIV/0!</v>
      </c>
      <c r="L65" s="1"/>
      <c r="M65" s="1">
        <f t="shared" si="5"/>
        <v>0.27852153743307412</v>
      </c>
      <c r="N65">
        <f t="shared" si="6"/>
        <v>-6.7419442194113013E-2</v>
      </c>
      <c r="P65">
        <f t="shared" si="13"/>
        <v>0.55152455224540131</v>
      </c>
      <c r="Q65">
        <f t="shared" si="7"/>
        <v>2.8088914792447968</v>
      </c>
      <c r="R65">
        <f t="shared" si="8"/>
        <v>-4.3161078361362404E-4</v>
      </c>
    </row>
    <row r="66" spans="1:18" x14ac:dyDescent="0.3">
      <c r="A66" s="1">
        <v>163.07385229540901</v>
      </c>
      <c r="B66" s="2">
        <v>21.539708461864102</v>
      </c>
      <c r="C66" s="1">
        <f t="shared" si="1"/>
        <v>0.21539708461864102</v>
      </c>
      <c r="D66" s="1"/>
      <c r="E66" s="1">
        <f t="shared" si="2"/>
        <v>1.4668560087933622E-3</v>
      </c>
      <c r="F66" s="1"/>
      <c r="G66" s="2">
        <f t="shared" si="3"/>
        <v>-7.5397084618641017</v>
      </c>
      <c r="H66" s="2">
        <f t="shared" si="4"/>
        <v>-7.5397084618641017E-2</v>
      </c>
      <c r="I66" s="2">
        <f t="shared" si="10"/>
        <v>-5.1345479821217528E-4</v>
      </c>
      <c r="J66" s="2">
        <f t="shared" si="11"/>
        <v>5.4178212563174302E-2</v>
      </c>
      <c r="K66" s="1">
        <f t="shared" si="12"/>
        <v>-5.134547982121769E-4</v>
      </c>
      <c r="L66" s="1"/>
      <c r="M66" s="1">
        <f t="shared" si="5"/>
        <v>0.27592737079400365</v>
      </c>
      <c r="N66">
        <f t="shared" si="6"/>
        <v>-7.5397084618641017E-2</v>
      </c>
      <c r="P66">
        <f t="shared" si="13"/>
        <v>0.5520339156738695</v>
      </c>
      <c r="Q66">
        <f t="shared" si="7"/>
        <v>2.8114856458838671</v>
      </c>
      <c r="R66">
        <f t="shared" si="8"/>
        <v>-4.831284304817442E-4</v>
      </c>
    </row>
    <row r="67" spans="1:18" x14ac:dyDescent="0.3">
      <c r="A67" s="1">
        <v>163.17758184418599</v>
      </c>
      <c r="B67" s="2">
        <v>21.2352383755515</v>
      </c>
      <c r="C67" s="1">
        <f t="shared" si="1"/>
        <v>0.21235238375551499</v>
      </c>
      <c r="D67" s="1"/>
      <c r="E67" s="1">
        <f t="shared" si="2"/>
        <v>1.4461215695879199E-3</v>
      </c>
      <c r="F67" s="1"/>
      <c r="G67" s="2">
        <f t="shared" si="3"/>
        <v>-7.2352383755515</v>
      </c>
      <c r="H67" s="2">
        <f t="shared" si="4"/>
        <v>-7.2352383755515004E-2</v>
      </c>
      <c r="I67" s="2">
        <f t="shared" si="10"/>
        <v>-4.9272035900673296E-4</v>
      </c>
      <c r="J67" s="2">
        <f t="shared" si="11"/>
        <v>5.4127102902661303E-2</v>
      </c>
      <c r="K67" s="1">
        <f t="shared" si="12"/>
        <v>-4.9272035900671182E-4</v>
      </c>
      <c r="L67" s="1"/>
      <c r="M67" s="1">
        <f t="shared" si="5"/>
        <v>0.27566707143047109</v>
      </c>
      <c r="N67">
        <f t="shared" si="6"/>
        <v>-7.2352383755515004E-2</v>
      </c>
      <c r="P67">
        <f t="shared" ref="P67:P98" si="14">$O$3-J67</f>
        <v>0.55208502533438253</v>
      </c>
      <c r="Q67">
        <f t="shared" si="7"/>
        <v>2.8117459452473996</v>
      </c>
      <c r="R67">
        <f t="shared" si="8"/>
        <v>-4.6366156080583892E-4</v>
      </c>
    </row>
    <row r="68" spans="1:18" x14ac:dyDescent="0.3">
      <c r="A68" s="1">
        <v>163.64719380137399</v>
      </c>
      <c r="B68" s="2">
        <v>22.1265049476328</v>
      </c>
      <c r="C68" s="1">
        <f t="shared" ref="C68:C117" si="15">B68/100</f>
        <v>0.221265049476328</v>
      </c>
      <c r="D68" s="1"/>
      <c r="E68" s="1">
        <f t="shared" ref="E68:E117" si="16">C68*$D$3</f>
        <v>1.5068169002145524E-3</v>
      </c>
      <c r="F68" s="1"/>
      <c r="G68" s="2">
        <f t="shared" ref="G68:G117" si="17">$F$3-B68</f>
        <v>-8.1265049476327995</v>
      </c>
      <c r="H68" s="2">
        <f t="shared" ref="H68:H117" si="18">G68/100</f>
        <v>-8.1265049476327997E-2</v>
      </c>
      <c r="I68" s="2">
        <f t="shared" si="10"/>
        <v>-5.5341568963336541E-4</v>
      </c>
      <c r="J68" s="2">
        <f t="shared" si="11"/>
        <v>5.3867212277514037E-2</v>
      </c>
      <c r="K68" s="1">
        <f t="shared" si="12"/>
        <v>-5.5341568963336162E-4</v>
      </c>
      <c r="L68" s="1"/>
      <c r="M68" s="1">
        <f t="shared" ref="M68:M117" si="19">J68/$L$3</f>
        <v>0.27434345934549731</v>
      </c>
      <c r="N68">
        <f t="shared" ref="N68:N117" si="20">(G68/100)</f>
        <v>-8.1265049476327997E-2</v>
      </c>
      <c r="P68">
        <f t="shared" si="14"/>
        <v>0.55234491595952984</v>
      </c>
      <c r="Q68">
        <f t="shared" ref="Q68:Q117" si="21">P68/$L$3</f>
        <v>2.8130695573323736</v>
      </c>
      <c r="R68">
        <f t="shared" ref="R68:R117" si="22">(($V$31+$V$32)*Q68*N68)</f>
        <v>-5.2102246125732357E-4</v>
      </c>
    </row>
    <row r="69" spans="1:18" x14ac:dyDescent="0.3">
      <c r="A69" s="1">
        <v>163.872255489022</v>
      </c>
      <c r="B69" s="2">
        <v>22.509526401742001</v>
      </c>
      <c r="C69" s="1">
        <f t="shared" si="15"/>
        <v>0.22509526401742</v>
      </c>
      <c r="D69" s="1"/>
      <c r="E69" s="1">
        <f t="shared" si="16"/>
        <v>1.5329006943592867E-3</v>
      </c>
      <c r="F69" s="1"/>
      <c r="G69" s="2">
        <f t="shared" si="17"/>
        <v>-8.5095264017420007</v>
      </c>
      <c r="H69" s="2">
        <f t="shared" si="18"/>
        <v>-8.5095264017420014E-2</v>
      </c>
      <c r="I69" s="2">
        <f t="shared" ref="I69:I117" si="23">H69*$D$3</f>
        <v>-5.7949948377809975E-4</v>
      </c>
      <c r="J69" s="2">
        <f t="shared" ref="J69:J117" si="24">(I69*(A69-A68))+J68</f>
        <v>5.3736789145703789E-2</v>
      </c>
      <c r="K69" s="1">
        <f t="shared" ref="K69:K117" si="25">(J69-J68)/(A69-A68)</f>
        <v>-5.7949948377809617E-4</v>
      </c>
      <c r="L69" s="1"/>
      <c r="M69" s="1">
        <f t="shared" si="19"/>
        <v>0.27367921978962129</v>
      </c>
      <c r="N69">
        <f t="shared" si="20"/>
        <v>-8.5095264017420014E-2</v>
      </c>
      <c r="P69">
        <f t="shared" si="14"/>
        <v>0.55247533909134006</v>
      </c>
      <c r="Q69">
        <f t="shared" si="21"/>
        <v>2.8137337968882496</v>
      </c>
      <c r="R69">
        <f t="shared" si="22"/>
        <v>-5.4570831134868479E-4</v>
      </c>
    </row>
    <row r="70" spans="1:18" x14ac:dyDescent="0.3">
      <c r="A70" s="1">
        <v>164.40751792253499</v>
      </c>
      <c r="B70" s="2">
        <v>22.891350693302702</v>
      </c>
      <c r="C70" s="1">
        <f t="shared" si="15"/>
        <v>0.22891350693302701</v>
      </c>
      <c r="D70" s="1"/>
      <c r="E70" s="1">
        <f t="shared" si="16"/>
        <v>1.5589029616309492E-3</v>
      </c>
      <c r="F70" s="1"/>
      <c r="G70" s="2">
        <f t="shared" si="17"/>
        <v>-8.8913506933027016</v>
      </c>
      <c r="H70" s="2">
        <f t="shared" si="18"/>
        <v>-8.891350693302702E-2</v>
      </c>
      <c r="I70" s="2">
        <f t="shared" si="23"/>
        <v>-6.0550175104976225E-4</v>
      </c>
      <c r="J70" s="2">
        <f t="shared" si="24"/>
        <v>5.3412686804940511E-2</v>
      </c>
      <c r="K70" s="1">
        <f t="shared" si="25"/>
        <v>-6.0550175104976517E-4</v>
      </c>
      <c r="L70" s="1"/>
      <c r="M70" s="1">
        <f t="shared" si="19"/>
        <v>0.2720285801224171</v>
      </c>
      <c r="N70">
        <f t="shared" si="20"/>
        <v>-8.891350693302702E-2</v>
      </c>
      <c r="P70">
        <f t="shared" si="14"/>
        <v>0.55279944143210336</v>
      </c>
      <c r="Q70">
        <f t="shared" si="21"/>
        <v>2.8153844365554539</v>
      </c>
      <c r="R70">
        <f t="shared" si="22"/>
        <v>-5.7052885836976258E-4</v>
      </c>
    </row>
    <row r="71" spans="1:18" x14ac:dyDescent="0.3">
      <c r="A71" s="1">
        <v>164.67065868263501</v>
      </c>
      <c r="B71" s="2">
        <v>23.236920099195501</v>
      </c>
      <c r="C71" s="1">
        <f t="shared" si="15"/>
        <v>0.23236920099195502</v>
      </c>
      <c r="D71" s="1"/>
      <c r="E71" s="1">
        <f t="shared" si="16"/>
        <v>1.5824362680536648E-3</v>
      </c>
      <c r="F71" s="1"/>
      <c r="G71" s="2">
        <f t="shared" si="17"/>
        <v>-9.2369200991955012</v>
      </c>
      <c r="H71" s="2">
        <f t="shared" si="18"/>
        <v>-9.2369200991955017E-2</v>
      </c>
      <c r="I71" s="2">
        <f t="shared" si="23"/>
        <v>-6.2903505747247774E-4</v>
      </c>
      <c r="J71" s="2">
        <f t="shared" si="24"/>
        <v>5.3247162041787643E-2</v>
      </c>
      <c r="K71" s="1">
        <f t="shared" si="25"/>
        <v>-6.2903505747248989E-4</v>
      </c>
      <c r="L71" s="1"/>
      <c r="M71" s="1">
        <f t="shared" si="19"/>
        <v>0.2711855694261005</v>
      </c>
      <c r="N71">
        <f t="shared" si="20"/>
        <v>-9.2369200991955017E-2</v>
      </c>
      <c r="P71">
        <f t="shared" si="14"/>
        <v>0.55296496619525626</v>
      </c>
      <c r="Q71">
        <f t="shared" si="21"/>
        <v>2.8162274472517703</v>
      </c>
      <c r="R71">
        <f t="shared" si="22"/>
        <v>-5.928803886065424E-4</v>
      </c>
    </row>
    <row r="72" spans="1:18" x14ac:dyDescent="0.3">
      <c r="A72" s="1">
        <v>164.67065868263501</v>
      </c>
      <c r="B72" s="2">
        <v>23.782374644650101</v>
      </c>
      <c r="C72" s="1">
        <f t="shared" si="15"/>
        <v>0.23782374644650101</v>
      </c>
      <c r="D72" s="1"/>
      <c r="E72" s="1">
        <f t="shared" si="16"/>
        <v>1.6195817697646237E-3</v>
      </c>
      <c r="F72" s="1"/>
      <c r="G72" s="2">
        <f t="shared" si="17"/>
        <v>-9.7823746446501012</v>
      </c>
      <c r="H72" s="2">
        <f t="shared" si="18"/>
        <v>-9.7823746446501006E-2</v>
      </c>
      <c r="I72" s="2">
        <f t="shared" si="23"/>
        <v>-6.661805591834368E-4</v>
      </c>
      <c r="J72" s="2">
        <f t="shared" si="24"/>
        <v>5.3247162041787643E-2</v>
      </c>
      <c r="K72" s="1" t="e">
        <f t="shared" si="25"/>
        <v>#DIV/0!</v>
      </c>
      <c r="L72" s="1"/>
      <c r="M72" s="1">
        <f t="shared" si="19"/>
        <v>0.2711855694261005</v>
      </c>
      <c r="N72">
        <f t="shared" si="20"/>
        <v>-9.7823746446501006E-2</v>
      </c>
      <c r="P72">
        <f t="shared" si="14"/>
        <v>0.55296496619525626</v>
      </c>
      <c r="Q72">
        <f t="shared" si="21"/>
        <v>2.8162274472517703</v>
      </c>
      <c r="R72">
        <f t="shared" si="22"/>
        <v>-6.27890900704021E-4</v>
      </c>
    </row>
    <row r="73" spans="1:18" x14ac:dyDescent="0.3">
      <c r="A73" s="1">
        <v>167.40408945887799</v>
      </c>
      <c r="B73" s="2">
        <v>24.355062721133699</v>
      </c>
      <c r="C73" s="1">
        <f t="shared" si="15"/>
        <v>0.243550627211337</v>
      </c>
      <c r="D73" s="1"/>
      <c r="E73" s="1">
        <f t="shared" si="16"/>
        <v>1.6585818772935433E-3</v>
      </c>
      <c r="F73" s="1"/>
      <c r="G73" s="2">
        <f t="shared" si="17"/>
        <v>-10.355062721133699</v>
      </c>
      <c r="H73" s="2">
        <f t="shared" si="18"/>
        <v>-0.10355062721133698</v>
      </c>
      <c r="I73" s="2">
        <f t="shared" si="23"/>
        <v>-7.0518066671235624E-4</v>
      </c>
      <c r="J73" s="2">
        <f t="shared" si="24"/>
        <v>5.1319599504584541E-2</v>
      </c>
      <c r="K73" s="1">
        <f t="shared" si="25"/>
        <v>-7.05180666712357E-4</v>
      </c>
      <c r="L73" s="1"/>
      <c r="M73" s="1">
        <f t="shared" si="19"/>
        <v>0.26136857403683239</v>
      </c>
      <c r="N73">
        <f t="shared" si="20"/>
        <v>-0.10355062721133698</v>
      </c>
      <c r="P73">
        <f t="shared" si="14"/>
        <v>0.55489252873245931</v>
      </c>
      <c r="Q73">
        <f t="shared" si="21"/>
        <v>2.8260444426410385</v>
      </c>
      <c r="R73">
        <f t="shared" si="22"/>
        <v>-6.6696630229901444E-4</v>
      </c>
    </row>
    <row r="74" spans="1:18" x14ac:dyDescent="0.3">
      <c r="A74" s="1">
        <v>170.25948103792399</v>
      </c>
      <c r="B74" s="2">
        <v>23.843827496522099</v>
      </c>
      <c r="C74" s="1">
        <f t="shared" si="15"/>
        <v>0.23843827496522099</v>
      </c>
      <c r="D74" s="1"/>
      <c r="E74" s="1">
        <f t="shared" si="16"/>
        <v>1.6237667142909402E-3</v>
      </c>
      <c r="F74" s="1"/>
      <c r="G74" s="2">
        <f t="shared" si="17"/>
        <v>-9.8438274965220991</v>
      </c>
      <c r="H74" s="2">
        <f t="shared" si="18"/>
        <v>-9.8438274965220993E-2</v>
      </c>
      <c r="I74" s="2">
        <f t="shared" si="23"/>
        <v>-6.7036550370975318E-4</v>
      </c>
      <c r="J74" s="2">
        <f t="shared" si="24"/>
        <v>4.9405443490408783E-2</v>
      </c>
      <c r="K74" s="1">
        <f t="shared" si="25"/>
        <v>-6.7036550370975286E-4</v>
      </c>
      <c r="L74" s="1"/>
      <c r="M74" s="1">
        <f t="shared" si="19"/>
        <v>0.2516198575086675</v>
      </c>
      <c r="N74">
        <f t="shared" si="20"/>
        <v>-9.8438274965220993E-2</v>
      </c>
      <c r="P74">
        <f t="shared" si="14"/>
        <v>0.55680668474663508</v>
      </c>
      <c r="Q74">
        <f t="shared" si="21"/>
        <v>2.8357931591692034</v>
      </c>
      <c r="R74">
        <f t="shared" si="22"/>
        <v>-6.3622497916721596E-4</v>
      </c>
    </row>
    <row r="75" spans="1:18" x14ac:dyDescent="0.3">
      <c r="A75" s="1">
        <v>171.00444779731899</v>
      </c>
      <c r="B75" s="2">
        <v>23.090110735341501</v>
      </c>
      <c r="C75" s="1">
        <f t="shared" si="15"/>
        <v>0.23090110735341501</v>
      </c>
      <c r="D75" s="1"/>
      <c r="E75" s="1">
        <f t="shared" si="16"/>
        <v>1.5724385376805891E-3</v>
      </c>
      <c r="F75" s="1"/>
      <c r="G75" s="2">
        <f t="shared" si="17"/>
        <v>-9.0901107353415007</v>
      </c>
      <c r="H75" s="2">
        <f t="shared" si="18"/>
        <v>-9.0901107353415E-2</v>
      </c>
      <c r="I75" s="2">
        <f t="shared" si="23"/>
        <v>-6.1903732709940216E-4</v>
      </c>
      <c r="J75" s="2">
        <f t="shared" si="24"/>
        <v>4.8944281258895002E-2</v>
      </c>
      <c r="K75" s="1">
        <f t="shared" si="25"/>
        <v>-6.1903732709939988E-4</v>
      </c>
      <c r="L75" s="1"/>
      <c r="M75" s="1">
        <f t="shared" si="19"/>
        <v>0.24927117754986089</v>
      </c>
      <c r="N75">
        <f t="shared" si="20"/>
        <v>-9.0901107353415E-2</v>
      </c>
      <c r="P75">
        <f t="shared" si="14"/>
        <v>0.5572678469781488</v>
      </c>
      <c r="Q75">
        <f t="shared" si="21"/>
        <v>2.8381418391280095</v>
      </c>
      <c r="R75">
        <f t="shared" si="22"/>
        <v>-5.8799744768263395E-4</v>
      </c>
    </row>
    <row r="76" spans="1:18" x14ac:dyDescent="0.3">
      <c r="A76" s="1">
        <v>171.057884231537</v>
      </c>
      <c r="B76" s="2">
        <v>23.5409181636727</v>
      </c>
      <c r="C76" s="1">
        <f t="shared" si="15"/>
        <v>0.235409181636727</v>
      </c>
      <c r="D76" s="1"/>
      <c r="E76" s="1">
        <f t="shared" si="16"/>
        <v>1.6031385625313002E-3</v>
      </c>
      <c r="F76" s="1"/>
      <c r="G76" s="2">
        <f t="shared" si="17"/>
        <v>-9.5409181636726998</v>
      </c>
      <c r="H76" s="2">
        <f t="shared" si="18"/>
        <v>-9.5409181636727E-2</v>
      </c>
      <c r="I76" s="2">
        <f t="shared" si="23"/>
        <v>-6.4973735195011342E-4</v>
      </c>
      <c r="J76" s="2">
        <f t="shared" si="24"/>
        <v>4.890956161162853E-2</v>
      </c>
      <c r="K76" s="1">
        <f t="shared" si="25"/>
        <v>-6.4973735195017371E-4</v>
      </c>
      <c r="L76" s="1"/>
      <c r="M76" s="1">
        <f t="shared" si="19"/>
        <v>0.24909435183834516</v>
      </c>
      <c r="N76">
        <f t="shared" si="20"/>
        <v>-9.5409181636727E-2</v>
      </c>
      <c r="P76">
        <f t="shared" si="14"/>
        <v>0.55730256662541533</v>
      </c>
      <c r="Q76">
        <f t="shared" si="21"/>
        <v>2.8383186648395258</v>
      </c>
      <c r="R76">
        <f t="shared" si="22"/>
        <v>-6.1719655745423813E-4</v>
      </c>
    </row>
    <row r="77" spans="1:18" x14ac:dyDescent="0.3">
      <c r="A77" s="1">
        <v>171.59928960975699</v>
      </c>
      <c r="B77" s="2">
        <v>22.3736797462103</v>
      </c>
      <c r="C77" s="1">
        <f t="shared" si="15"/>
        <v>0.22373679746210301</v>
      </c>
      <c r="D77" s="1"/>
      <c r="E77" s="1">
        <f t="shared" si="16"/>
        <v>1.523649525370906E-3</v>
      </c>
      <c r="F77" s="1"/>
      <c r="G77" s="2">
        <f t="shared" si="17"/>
        <v>-8.3736797462102999</v>
      </c>
      <c r="H77" s="2">
        <f t="shared" si="18"/>
        <v>-8.3736797462102996E-2</v>
      </c>
      <c r="I77" s="2">
        <f t="shared" si="23"/>
        <v>-5.7024831478971901E-4</v>
      </c>
      <c r="J77" s="2">
        <f t="shared" si="24"/>
        <v>4.860082610708049E-2</v>
      </c>
      <c r="K77" s="1">
        <f t="shared" si="25"/>
        <v>-5.7024831478971738E-4</v>
      </c>
      <c r="L77" s="1"/>
      <c r="M77" s="1">
        <f t="shared" si="19"/>
        <v>0.24752197482532787</v>
      </c>
      <c r="N77">
        <f t="shared" si="20"/>
        <v>-8.3736797462102996E-2</v>
      </c>
      <c r="P77">
        <f t="shared" si="14"/>
        <v>0.55761130212996335</v>
      </c>
      <c r="Q77">
        <f t="shared" si="21"/>
        <v>2.8398910418525429</v>
      </c>
      <c r="R77">
        <f t="shared" si="22"/>
        <v>-5.419886552163254E-4</v>
      </c>
    </row>
    <row r="78" spans="1:18" x14ac:dyDescent="0.3">
      <c r="A78" s="1">
        <v>172.350668741258</v>
      </c>
      <c r="B78" s="2">
        <v>21.770157227896899</v>
      </c>
      <c r="C78" s="1">
        <f t="shared" si="15"/>
        <v>0.217701572278969</v>
      </c>
      <c r="D78" s="1"/>
      <c r="E78" s="1">
        <f t="shared" si="16"/>
        <v>1.48254958968712E-3</v>
      </c>
      <c r="F78" s="1"/>
      <c r="G78" s="2">
        <f t="shared" si="17"/>
        <v>-7.7701572278968989</v>
      </c>
      <c r="H78" s="2">
        <f t="shared" si="18"/>
        <v>-7.7701572278968983E-2</v>
      </c>
      <c r="I78" s="2">
        <f t="shared" si="23"/>
        <v>-5.2914837910593307E-4</v>
      </c>
      <c r="J78" s="2">
        <f t="shared" si="24"/>
        <v>4.820323505755271E-2</v>
      </c>
      <c r="K78" s="1">
        <f t="shared" si="25"/>
        <v>-5.2914837910592873E-4</v>
      </c>
      <c r="L78" s="1"/>
      <c r="M78" s="1">
        <f t="shared" si="19"/>
        <v>0.24549706023776174</v>
      </c>
      <c r="N78">
        <f t="shared" si="20"/>
        <v>-7.7701572278968983E-2</v>
      </c>
      <c r="P78">
        <f t="shared" si="14"/>
        <v>0.55800889317949109</v>
      </c>
      <c r="Q78">
        <f t="shared" si="21"/>
        <v>2.8419159564401086</v>
      </c>
      <c r="R78">
        <f t="shared" si="22"/>
        <v>-5.0328409791178556E-4</v>
      </c>
    </row>
    <row r="79" spans="1:18" x14ac:dyDescent="0.3">
      <c r="A79" s="1">
        <v>173.143791157842</v>
      </c>
      <c r="B79" s="2">
        <v>21.068411494834201</v>
      </c>
      <c r="C79" s="1">
        <f t="shared" si="15"/>
        <v>0.21068411494834202</v>
      </c>
      <c r="D79" s="1"/>
      <c r="E79" s="1">
        <f t="shared" si="16"/>
        <v>1.4347606445855373E-3</v>
      </c>
      <c r="F79" s="1"/>
      <c r="G79" s="2">
        <f t="shared" si="17"/>
        <v>-7.0684114948342014</v>
      </c>
      <c r="H79" s="2">
        <f t="shared" si="18"/>
        <v>-7.0684114948342008E-2</v>
      </c>
      <c r="I79" s="2">
        <f t="shared" si="23"/>
        <v>-4.813594340043503E-4</v>
      </c>
      <c r="J79" s="2">
        <f t="shared" si="24"/>
        <v>4.7821458100009671E-2</v>
      </c>
      <c r="K79" s="1">
        <f t="shared" si="25"/>
        <v>-4.8135943400435345E-4</v>
      </c>
      <c r="L79" s="1"/>
      <c r="M79" s="1">
        <f t="shared" si="19"/>
        <v>0.24355268615931186</v>
      </c>
      <c r="N79">
        <f t="shared" si="20"/>
        <v>-7.0684114948342008E-2</v>
      </c>
      <c r="P79">
        <f t="shared" si="14"/>
        <v>0.55839067013703414</v>
      </c>
      <c r="Q79">
        <f t="shared" si="21"/>
        <v>2.8438603305185586</v>
      </c>
      <c r="R79">
        <f t="shared" si="22"/>
        <v>-4.581442696008795E-4</v>
      </c>
    </row>
    <row r="80" spans="1:18" x14ac:dyDescent="0.3">
      <c r="A80" s="1">
        <v>173.97865685950899</v>
      </c>
      <c r="B80" s="2">
        <v>19.943651327743002</v>
      </c>
      <c r="C80" s="1">
        <f t="shared" si="15"/>
        <v>0.19943651327743001</v>
      </c>
      <c r="D80" s="1"/>
      <c r="E80" s="1">
        <f t="shared" si="16"/>
        <v>1.3581643799485195E-3</v>
      </c>
      <c r="F80" s="1"/>
      <c r="G80" s="2">
        <f t="shared" si="17"/>
        <v>-5.9436513277430016</v>
      </c>
      <c r="H80" s="2">
        <f t="shared" si="18"/>
        <v>-5.943651327743002E-2</v>
      </c>
      <c r="I80" s="2">
        <f t="shared" si="23"/>
        <v>-4.0476316936733265E-4</v>
      </c>
      <c r="J80" s="2">
        <f t="shared" si="24"/>
        <v>4.7483535212606863E-2</v>
      </c>
      <c r="K80" s="1">
        <f t="shared" si="25"/>
        <v>-4.0476316936732983E-4</v>
      </c>
      <c r="L80" s="1"/>
      <c r="M80" s="1">
        <f t="shared" si="19"/>
        <v>0.24183165902606249</v>
      </c>
      <c r="N80">
        <f t="shared" si="20"/>
        <v>-5.943651327743002E-2</v>
      </c>
      <c r="P80">
        <f t="shared" si="14"/>
        <v>0.558728593024437</v>
      </c>
      <c r="Q80">
        <f t="shared" si="21"/>
        <v>2.8455813576518083</v>
      </c>
      <c r="R80">
        <f t="shared" si="22"/>
        <v>-3.8547525341122211E-4</v>
      </c>
    </row>
    <row r="81" spans="1:18" x14ac:dyDescent="0.3">
      <c r="A81" s="1">
        <v>174.291731497635</v>
      </c>
      <c r="B81" s="2">
        <v>20.375433432824199</v>
      </c>
      <c r="C81" s="1">
        <f t="shared" si="15"/>
        <v>0.203754334328242</v>
      </c>
      <c r="D81" s="1"/>
      <c r="E81" s="1">
        <f t="shared" si="16"/>
        <v>1.3875687786407845E-3</v>
      </c>
      <c r="F81" s="1"/>
      <c r="G81" s="2">
        <f t="shared" si="17"/>
        <v>-6.3754334328241988</v>
      </c>
      <c r="H81" s="2">
        <f t="shared" si="18"/>
        <v>-6.3754334328241985E-2</v>
      </c>
      <c r="I81" s="2">
        <f t="shared" si="23"/>
        <v>-4.3416756805959736E-4</v>
      </c>
      <c r="J81" s="2">
        <f t="shared" si="24"/>
        <v>4.7347608358350557E-2</v>
      </c>
      <c r="K81" s="1">
        <f t="shared" si="25"/>
        <v>-4.3416756805958901E-4</v>
      </c>
      <c r="L81" s="1"/>
      <c r="M81" s="1">
        <f t="shared" si="19"/>
        <v>0.24113938924194017</v>
      </c>
      <c r="N81">
        <f t="shared" si="20"/>
        <v>-6.3754334328241985E-2</v>
      </c>
      <c r="P81">
        <f t="shared" si="14"/>
        <v>0.55886451987869323</v>
      </c>
      <c r="Q81">
        <f t="shared" si="21"/>
        <v>2.8462736274359304</v>
      </c>
      <c r="R81">
        <f t="shared" si="22"/>
        <v>-4.1357905399273099E-4</v>
      </c>
    </row>
    <row r="82" spans="1:18" x14ac:dyDescent="0.3">
      <c r="A82" s="1">
        <v>174.98049570150999</v>
      </c>
      <c r="B82" s="2">
        <v>19.356010231981799</v>
      </c>
      <c r="C82" s="1">
        <f t="shared" si="15"/>
        <v>0.19356010231981799</v>
      </c>
      <c r="D82" s="1"/>
      <c r="E82" s="1">
        <f t="shared" si="16"/>
        <v>1.3181459705138064E-3</v>
      </c>
      <c r="F82" s="1"/>
      <c r="G82" s="2">
        <f t="shared" si="17"/>
        <v>-5.3560102319817986</v>
      </c>
      <c r="H82" s="2">
        <f t="shared" si="18"/>
        <v>-5.3560102319817983E-2</v>
      </c>
      <c r="I82" s="2">
        <f t="shared" si="23"/>
        <v>-3.6474475993261934E-4</v>
      </c>
      <c r="J82" s="2">
        <f t="shared" si="24"/>
        <v>4.7096385224157988E-2</v>
      </c>
      <c r="K82" s="1">
        <f t="shared" si="25"/>
        <v>-3.6474475993262151E-4</v>
      </c>
      <c r="L82" s="1"/>
      <c r="M82" s="1">
        <f t="shared" si="19"/>
        <v>0.23985992032591502</v>
      </c>
      <c r="N82">
        <f t="shared" si="20"/>
        <v>-5.3560102319817983E-2</v>
      </c>
      <c r="P82">
        <f t="shared" si="14"/>
        <v>0.55911574301288591</v>
      </c>
      <c r="Q82">
        <f t="shared" si="21"/>
        <v>2.8475530963519562</v>
      </c>
      <c r="R82">
        <f t="shared" si="22"/>
        <v>-3.4760450790998122E-4</v>
      </c>
    </row>
    <row r="83" spans="1:18" x14ac:dyDescent="0.3">
      <c r="A83" s="1">
        <v>175.544030050136</v>
      </c>
      <c r="B83" s="2">
        <v>18.771471421270999</v>
      </c>
      <c r="C83" s="1">
        <f t="shared" si="15"/>
        <v>0.18771471421270999</v>
      </c>
      <c r="D83" s="1"/>
      <c r="E83" s="1">
        <f t="shared" si="16"/>
        <v>1.2783388269592803E-3</v>
      </c>
      <c r="F83" s="1"/>
      <c r="G83" s="2">
        <f t="shared" si="17"/>
        <v>-4.7714714212709985</v>
      </c>
      <c r="H83" s="2">
        <f t="shared" si="18"/>
        <v>-4.7714714212709987E-2</v>
      </c>
      <c r="I83" s="2">
        <f t="shared" si="23"/>
        <v>-3.2493761637809334E-4</v>
      </c>
      <c r="J83" s="2">
        <f t="shared" si="24"/>
        <v>4.691327171616827E-2</v>
      </c>
      <c r="K83" s="1">
        <f t="shared" si="25"/>
        <v>-3.2493761637809729E-4</v>
      </c>
      <c r="L83" s="1"/>
      <c r="M83" s="1">
        <f t="shared" si="19"/>
        <v>0.23892733088772428</v>
      </c>
      <c r="N83">
        <f t="shared" si="20"/>
        <v>-4.7714714212709987E-2</v>
      </c>
      <c r="P83">
        <f t="shared" si="14"/>
        <v>0.55929885652087563</v>
      </c>
      <c r="Q83">
        <f t="shared" si="21"/>
        <v>2.8484856857901466</v>
      </c>
      <c r="R83">
        <f t="shared" si="22"/>
        <v>-3.0976941777897726E-4</v>
      </c>
    </row>
    <row r="84" spans="1:18" x14ac:dyDescent="0.3">
      <c r="A84" s="1">
        <v>176.662153757726</v>
      </c>
      <c r="B84" s="2">
        <v>17.9636236542833</v>
      </c>
      <c r="C84" s="1">
        <f t="shared" si="15"/>
        <v>0.17963623654283301</v>
      </c>
      <c r="D84" s="1"/>
      <c r="E84" s="1">
        <f t="shared" si="16"/>
        <v>1.2233243241727531E-3</v>
      </c>
      <c r="F84" s="1"/>
      <c r="G84" s="2">
        <f t="shared" si="17"/>
        <v>-3.9636236542832997</v>
      </c>
      <c r="H84" s="2">
        <f t="shared" si="18"/>
        <v>-3.9636236542832999E-2</v>
      </c>
      <c r="I84" s="2">
        <f t="shared" si="23"/>
        <v>-2.6992311359156615E-4</v>
      </c>
      <c r="J84" s="2">
        <f t="shared" si="24"/>
        <v>4.661146428363503E-2</v>
      </c>
      <c r="K84" s="1">
        <f t="shared" si="25"/>
        <v>-2.6992311359156658E-4</v>
      </c>
      <c r="L84" s="1"/>
      <c r="M84" s="1">
        <f t="shared" si="19"/>
        <v>0.23739023825573902</v>
      </c>
      <c r="N84">
        <f t="shared" si="20"/>
        <v>-3.9636236542832999E-2</v>
      </c>
      <c r="P84">
        <f t="shared" si="14"/>
        <v>0.55960066395340879</v>
      </c>
      <c r="Q84">
        <f t="shared" si="21"/>
        <v>2.8500227784221317</v>
      </c>
      <c r="R84">
        <f t="shared" si="22"/>
        <v>-2.5746186671062624E-4</v>
      </c>
    </row>
    <row r="85" spans="1:18" x14ac:dyDescent="0.3">
      <c r="A85" s="1">
        <v>177.422477878888</v>
      </c>
      <c r="B85" s="2">
        <v>17.191369491987199</v>
      </c>
      <c r="C85" s="1">
        <f t="shared" si="15"/>
        <v>0.17191369491987199</v>
      </c>
      <c r="D85" s="1"/>
      <c r="E85" s="1">
        <f t="shared" si="16"/>
        <v>1.1707337489435057E-3</v>
      </c>
      <c r="F85" s="1"/>
      <c r="G85" s="2">
        <f t="shared" si="17"/>
        <v>-3.1913694919871993</v>
      </c>
      <c r="H85" s="2">
        <f t="shared" si="18"/>
        <v>-3.191369491987199E-2</v>
      </c>
      <c r="I85" s="2">
        <f t="shared" si="23"/>
        <v>-2.1733253836231879E-4</v>
      </c>
      <c r="J85" s="2">
        <f t="shared" si="24"/>
        <v>4.6446221112404797E-2</v>
      </c>
      <c r="K85" s="1">
        <f t="shared" si="25"/>
        <v>-2.1733253836231495E-4</v>
      </c>
      <c r="L85" s="1"/>
      <c r="M85" s="1">
        <f t="shared" si="19"/>
        <v>0.23654866169530792</v>
      </c>
      <c r="N85">
        <f t="shared" si="20"/>
        <v>-3.191369491987199E-2</v>
      </c>
      <c r="P85">
        <f t="shared" si="14"/>
        <v>0.55976590712463903</v>
      </c>
      <c r="Q85">
        <f t="shared" si="21"/>
        <v>2.8508643549825625</v>
      </c>
      <c r="R85">
        <f t="shared" si="22"/>
        <v>-2.0736039627399099E-4</v>
      </c>
    </row>
    <row r="86" spans="1:18" x14ac:dyDescent="0.3">
      <c r="A86" s="1">
        <v>177.98601222751299</v>
      </c>
      <c r="B86" s="2">
        <v>16.514146357725998</v>
      </c>
      <c r="C86" s="1">
        <f t="shared" si="15"/>
        <v>0.16514146357725998</v>
      </c>
      <c r="D86" s="1"/>
      <c r="E86" s="1">
        <f t="shared" si="16"/>
        <v>1.1246147949407761E-3</v>
      </c>
      <c r="F86" s="1"/>
      <c r="G86" s="2">
        <f t="shared" si="17"/>
        <v>-2.5141463577259984</v>
      </c>
      <c r="H86" s="2">
        <f t="shared" si="18"/>
        <v>-2.5141463577259982E-2</v>
      </c>
      <c r="I86" s="2">
        <f t="shared" si="23"/>
        <v>-1.7121358435958918E-4</v>
      </c>
      <c r="J86" s="2">
        <f t="shared" si="24"/>
        <v>4.6349736376666964E-2</v>
      </c>
      <c r="K86" s="1">
        <f t="shared" si="25"/>
        <v>-1.7121358435959419E-4</v>
      </c>
      <c r="L86" s="1"/>
      <c r="M86" s="1">
        <f t="shared" si="19"/>
        <v>0.23605726897128898</v>
      </c>
      <c r="N86">
        <f t="shared" si="20"/>
        <v>-2.5141463577259982E-2</v>
      </c>
      <c r="P86">
        <f t="shared" si="14"/>
        <v>0.5598623918603769</v>
      </c>
      <c r="Q86">
        <f t="shared" si="21"/>
        <v>2.8513557477065818</v>
      </c>
      <c r="R86">
        <f t="shared" si="22"/>
        <v>-1.633857335471317E-4</v>
      </c>
    </row>
    <row r="87" spans="1:18" x14ac:dyDescent="0.3">
      <c r="A87" s="1">
        <v>178.83131375045201</v>
      </c>
      <c r="B87" s="2">
        <v>15.724081162418701</v>
      </c>
      <c r="C87" s="1">
        <f t="shared" si="15"/>
        <v>0.15724081162418702</v>
      </c>
      <c r="D87" s="1"/>
      <c r="E87" s="1">
        <f t="shared" si="16"/>
        <v>1.0708112868233449E-3</v>
      </c>
      <c r="F87" s="1"/>
      <c r="G87" s="2">
        <f t="shared" si="17"/>
        <v>-1.7240811624187007</v>
      </c>
      <c r="H87" s="2">
        <f t="shared" si="18"/>
        <v>-1.7240811624187006E-2</v>
      </c>
      <c r="I87" s="2">
        <f t="shared" si="23"/>
        <v>-1.174100762421578E-4</v>
      </c>
      <c r="J87" s="2">
        <f t="shared" si="24"/>
        <v>4.6250489460411083E-2</v>
      </c>
      <c r="K87" s="1">
        <f t="shared" si="25"/>
        <v>-1.174100762421554E-4</v>
      </c>
      <c r="L87" s="1"/>
      <c r="M87" s="1">
        <f t="shared" si="19"/>
        <v>0.23555180857740896</v>
      </c>
      <c r="N87">
        <f t="shared" si="20"/>
        <v>-1.7240811624187006E-2</v>
      </c>
      <c r="P87">
        <f t="shared" si="14"/>
        <v>0.55996163877663274</v>
      </c>
      <c r="Q87">
        <f t="shared" si="21"/>
        <v>2.8518612081004617</v>
      </c>
      <c r="R87">
        <f t="shared" si="22"/>
        <v>-1.1206197278034427E-4</v>
      </c>
    </row>
    <row r="88" spans="1:18" x14ac:dyDescent="0.3">
      <c r="A88" s="1">
        <v>179.61400034576499</v>
      </c>
      <c r="B88" s="2">
        <v>15.2944455160307</v>
      </c>
      <c r="C88" s="1">
        <f t="shared" si="15"/>
        <v>0.152944455160307</v>
      </c>
      <c r="D88" s="1"/>
      <c r="E88" s="1">
        <f t="shared" si="16"/>
        <v>1.041553062153691E-3</v>
      </c>
      <c r="F88" s="1"/>
      <c r="G88" s="2">
        <f t="shared" si="17"/>
        <v>-1.2944455160307005</v>
      </c>
      <c r="H88" s="2">
        <f t="shared" si="18"/>
        <v>-1.2944455160307004E-2</v>
      </c>
      <c r="I88" s="2">
        <f t="shared" si="23"/>
        <v>-8.8151851572504221E-5</v>
      </c>
      <c r="J88" s="2">
        <f t="shared" si="24"/>
        <v>4.6181494187833266E-2</v>
      </c>
      <c r="K88" s="1">
        <f t="shared" si="25"/>
        <v>-8.8151851572501849E-5</v>
      </c>
      <c r="L88" s="1"/>
      <c r="M88" s="1">
        <f t="shared" si="19"/>
        <v>0.23520041853962553</v>
      </c>
      <c r="N88">
        <f t="shared" si="20"/>
        <v>-1.2944455160307004E-2</v>
      </c>
      <c r="P88">
        <f t="shared" si="14"/>
        <v>0.56003063404921061</v>
      </c>
      <c r="Q88">
        <f t="shared" si="21"/>
        <v>2.8522125981382453</v>
      </c>
      <c r="R88">
        <f t="shared" si="22"/>
        <v>-8.4146845622838412E-5</v>
      </c>
    </row>
    <row r="89" spans="1:18" x14ac:dyDescent="0.3">
      <c r="A89" s="1">
        <v>180.41904941523001</v>
      </c>
      <c r="B89" s="2">
        <v>14.5284223522141</v>
      </c>
      <c r="C89" s="1">
        <f t="shared" si="15"/>
        <v>0.14528422352214101</v>
      </c>
      <c r="D89" s="1"/>
      <c r="E89" s="1">
        <f t="shared" si="16"/>
        <v>9.893868184596929E-4</v>
      </c>
      <c r="F89" s="1"/>
      <c r="G89" s="2">
        <f t="shared" si="17"/>
        <v>-0.5284223522141005</v>
      </c>
      <c r="H89" s="2">
        <f t="shared" si="18"/>
        <v>-5.2842235221410051E-3</v>
      </c>
      <c r="I89" s="2">
        <f t="shared" si="23"/>
        <v>-3.5985607878505841E-5</v>
      </c>
      <c r="J89" s="2">
        <f t="shared" si="24"/>
        <v>4.6152524007696545E-2</v>
      </c>
      <c r="K89" s="1">
        <f t="shared" si="25"/>
        <v>-3.5985607878502378E-5</v>
      </c>
      <c r="L89" s="1"/>
      <c r="M89" s="1">
        <f t="shared" si="19"/>
        <v>0.23505287462375285</v>
      </c>
      <c r="N89">
        <f t="shared" si="20"/>
        <v>-5.2842235221410051E-3</v>
      </c>
      <c r="P89">
        <f t="shared" si="14"/>
        <v>0.56005960422934731</v>
      </c>
      <c r="Q89">
        <f t="shared" si="21"/>
        <v>2.8523601420541178</v>
      </c>
      <c r="R89">
        <f t="shared" si="22"/>
        <v>-3.435244952897932E-5</v>
      </c>
    </row>
    <row r="90" spans="1:18" x14ac:dyDescent="0.3">
      <c r="A90" s="1">
        <v>181.17937353639201</v>
      </c>
      <c r="B90" s="2">
        <v>13.811337430126599</v>
      </c>
      <c r="C90" s="1">
        <f t="shared" si="15"/>
        <v>0.138113374301266</v>
      </c>
      <c r="D90" s="1"/>
      <c r="E90" s="1">
        <f t="shared" si="16"/>
        <v>9.4055327325913993E-4</v>
      </c>
      <c r="F90" s="1"/>
      <c r="G90" s="2">
        <f t="shared" si="17"/>
        <v>0.1886625698734008</v>
      </c>
      <c r="H90" s="2">
        <f t="shared" si="18"/>
        <v>1.886625698734008E-3</v>
      </c>
      <c r="I90" s="2">
        <f t="shared" si="23"/>
        <v>1.2847937322047006E-5</v>
      </c>
      <c r="J90" s="2">
        <f t="shared" si="24"/>
        <v>4.6162292604349675E-2</v>
      </c>
      <c r="K90" s="1">
        <f t="shared" si="25"/>
        <v>1.2847937322047143E-5</v>
      </c>
      <c r="L90" s="1"/>
      <c r="M90" s="1">
        <f t="shared" si="19"/>
        <v>0.23510262567797416</v>
      </c>
      <c r="N90">
        <f t="shared" si="20"/>
        <v>1.886625698734008E-3</v>
      </c>
      <c r="P90">
        <f t="shared" si="14"/>
        <v>0.56004983563269417</v>
      </c>
      <c r="Q90">
        <f t="shared" si="21"/>
        <v>2.8523103909998966</v>
      </c>
      <c r="R90">
        <f t="shared" si="22"/>
        <v>1.2264637065454155E-5</v>
      </c>
    </row>
    <row r="91" spans="1:18" x14ac:dyDescent="0.3">
      <c r="A91" s="1">
        <v>182.11859745076799</v>
      </c>
      <c r="B91" s="2">
        <v>13.1610862632372</v>
      </c>
      <c r="C91" s="1">
        <f t="shared" si="15"/>
        <v>0.13161086263237201</v>
      </c>
      <c r="D91" s="1"/>
      <c r="E91" s="1">
        <f t="shared" si="16"/>
        <v>8.9627111256669839E-4</v>
      </c>
      <c r="F91" s="1"/>
      <c r="G91" s="2">
        <f t="shared" si="17"/>
        <v>0.8389137367627999</v>
      </c>
      <c r="H91" s="2">
        <f t="shared" si="18"/>
        <v>8.3891373676279989E-3</v>
      </c>
      <c r="I91" s="2">
        <f t="shared" si="23"/>
        <v>5.7130098014488612E-5</v>
      </c>
      <c r="J91" s="2">
        <f t="shared" si="24"/>
        <v>4.6215950558635525E-2</v>
      </c>
      <c r="K91" s="1">
        <f t="shared" si="25"/>
        <v>5.7130098014487094E-5</v>
      </c>
      <c r="L91" s="1"/>
      <c r="M91" s="1">
        <f t="shared" si="19"/>
        <v>0.23537590339511952</v>
      </c>
      <c r="N91">
        <f t="shared" si="20"/>
        <v>8.3891373676279989E-3</v>
      </c>
      <c r="P91">
        <f t="shared" si="14"/>
        <v>0.55999617767840837</v>
      </c>
      <c r="Q91">
        <f t="shared" si="21"/>
        <v>2.8520371132827513</v>
      </c>
      <c r="R91">
        <f t="shared" si="22"/>
        <v>5.4531149124024168E-5</v>
      </c>
    </row>
    <row r="92" spans="1:18" x14ac:dyDescent="0.3">
      <c r="A92" s="1">
        <v>183.05782136514401</v>
      </c>
      <c r="B92" s="2">
        <v>12.599596273927901</v>
      </c>
      <c r="C92" s="1">
        <f t="shared" si="15"/>
        <v>0.12599596273927902</v>
      </c>
      <c r="D92" s="1"/>
      <c r="E92" s="1">
        <f t="shared" si="16"/>
        <v>8.5803359574264815E-4</v>
      </c>
      <c r="F92" s="1"/>
      <c r="G92" s="2">
        <f t="shared" si="17"/>
        <v>1.4004037260720992</v>
      </c>
      <c r="H92" s="2">
        <f t="shared" si="18"/>
        <v>1.4004037260720992E-2</v>
      </c>
      <c r="I92" s="2">
        <f t="shared" si="23"/>
        <v>9.5367614838538884E-5</v>
      </c>
      <c r="J92" s="2">
        <f t="shared" si="24"/>
        <v>4.630552210314888E-2</v>
      </c>
      <c r="K92" s="1">
        <f t="shared" si="25"/>
        <v>9.536761483853677E-5</v>
      </c>
      <c r="L92" s="1"/>
      <c r="M92" s="1">
        <f t="shared" si="19"/>
        <v>0.23583208752534915</v>
      </c>
      <c r="N92">
        <f t="shared" si="20"/>
        <v>1.4004037260720992E-2</v>
      </c>
      <c r="P92">
        <f t="shared" si="14"/>
        <v>0.55990660613389498</v>
      </c>
      <c r="Q92">
        <f t="shared" si="21"/>
        <v>2.8515809291525218</v>
      </c>
      <c r="R92">
        <f t="shared" si="22"/>
        <v>9.1014613745656734E-5</v>
      </c>
    </row>
    <row r="93" spans="1:18" x14ac:dyDescent="0.3">
      <c r="A93" s="1">
        <v>184.630738522954</v>
      </c>
      <c r="B93" s="2">
        <v>11.5429746567471</v>
      </c>
      <c r="C93" s="1">
        <f t="shared" si="15"/>
        <v>0.115429746567471</v>
      </c>
      <c r="D93" s="1"/>
      <c r="E93" s="1">
        <f t="shared" si="16"/>
        <v>7.8607757224647475E-4</v>
      </c>
      <c r="F93" s="1"/>
      <c r="G93" s="2">
        <f t="shared" si="17"/>
        <v>2.4570253432528997</v>
      </c>
      <c r="H93" s="2">
        <f t="shared" si="18"/>
        <v>2.4570253432528995E-2</v>
      </c>
      <c r="I93" s="2">
        <f t="shared" si="23"/>
        <v>1.6732363833471219E-4</v>
      </c>
      <c r="J93" s="2">
        <f t="shared" si="24"/>
        <v>4.6568708324792742E-2</v>
      </c>
      <c r="K93" s="1">
        <f t="shared" si="25"/>
        <v>1.6732363833471111E-4</v>
      </c>
      <c r="L93" s="1"/>
      <c r="M93" s="1">
        <f t="shared" si="19"/>
        <v>0.23717248394545473</v>
      </c>
      <c r="N93">
        <f t="shared" si="20"/>
        <v>2.4570253432528995E-2</v>
      </c>
      <c r="P93">
        <f t="shared" si="14"/>
        <v>0.55964341991225108</v>
      </c>
      <c r="Q93">
        <f t="shared" si="21"/>
        <v>2.8502405327324158</v>
      </c>
      <c r="R93">
        <f t="shared" si="22"/>
        <v>1.5961118393188116E-4</v>
      </c>
    </row>
    <row r="94" spans="1:18" x14ac:dyDescent="0.3">
      <c r="A94" s="1">
        <v>185.56241847014601</v>
      </c>
      <c r="B94" s="2">
        <v>10.983941398996301</v>
      </c>
      <c r="C94" s="1">
        <f t="shared" si="15"/>
        <v>0.10983941398996301</v>
      </c>
      <c r="D94" s="1"/>
      <c r="E94" s="1">
        <f t="shared" si="16"/>
        <v>7.4800735905399213E-4</v>
      </c>
      <c r="F94" s="1"/>
      <c r="G94" s="2">
        <f t="shared" si="17"/>
        <v>3.0160586010036994</v>
      </c>
      <c r="H94" s="2">
        <f t="shared" si="18"/>
        <v>3.0160586010036995E-2</v>
      </c>
      <c r="I94" s="2">
        <f t="shared" si="23"/>
        <v>2.0539385152719487E-4</v>
      </c>
      <c r="J94" s="2">
        <f t="shared" si="24"/>
        <v>4.6760069657537165E-2</v>
      </c>
      <c r="K94" s="1">
        <f t="shared" si="25"/>
        <v>2.053938515271981E-4</v>
      </c>
      <c r="L94" s="1"/>
      <c r="M94" s="1">
        <f t="shared" si="19"/>
        <v>0.23814707921018843</v>
      </c>
      <c r="N94">
        <f t="shared" si="20"/>
        <v>3.0160586010036995E-2</v>
      </c>
      <c r="P94">
        <f t="shared" si="14"/>
        <v>0.55945205857950664</v>
      </c>
      <c r="Q94">
        <f t="shared" si="21"/>
        <v>2.8492659374676821</v>
      </c>
      <c r="R94">
        <f t="shared" si="22"/>
        <v>1.958596313843224E-4</v>
      </c>
    </row>
    <row r="95" spans="1:18" x14ac:dyDescent="0.3">
      <c r="A95" s="1">
        <v>186.606000597231</v>
      </c>
      <c r="B95" s="2">
        <v>10.277084485288601</v>
      </c>
      <c r="C95" s="1">
        <f t="shared" si="15"/>
        <v>0.10277084485288601</v>
      </c>
      <c r="D95" s="1"/>
      <c r="E95" s="1">
        <f t="shared" si="16"/>
        <v>6.9987034210852055E-4</v>
      </c>
      <c r="F95" s="1"/>
      <c r="G95" s="2">
        <f t="shared" si="17"/>
        <v>3.7229155147113993</v>
      </c>
      <c r="H95" s="2">
        <f t="shared" si="18"/>
        <v>3.7229155147113994E-2</v>
      </c>
      <c r="I95" s="2">
        <f t="shared" si="23"/>
        <v>2.5353086847266652E-4</v>
      </c>
      <c r="J95" s="2">
        <f t="shared" si="24"/>
        <v>4.7024649940539572E-2</v>
      </c>
      <c r="K95" s="1">
        <f t="shared" si="25"/>
        <v>2.5353086847266349E-4</v>
      </c>
      <c r="L95" s="1"/>
      <c r="M95" s="1">
        <f t="shared" si="19"/>
        <v>0.23949457552649198</v>
      </c>
      <c r="N95">
        <f t="shared" si="20"/>
        <v>3.7229155147113994E-2</v>
      </c>
      <c r="P95">
        <f t="shared" si="14"/>
        <v>0.55918747829650428</v>
      </c>
      <c r="Q95">
        <f t="shared" si="21"/>
        <v>2.8479184411513789</v>
      </c>
      <c r="R95">
        <f t="shared" si="22"/>
        <v>2.4164783008927035E-4</v>
      </c>
    </row>
    <row r="96" spans="1:18" x14ac:dyDescent="0.3">
      <c r="A96" s="1">
        <v>187.87917079227401</v>
      </c>
      <c r="B96" s="2">
        <v>9.6332401672436596</v>
      </c>
      <c r="C96" s="1">
        <f t="shared" si="15"/>
        <v>9.6332401672436591E-2</v>
      </c>
      <c r="D96" s="1"/>
      <c r="E96" s="1">
        <f t="shared" si="16"/>
        <v>6.5602448837638713E-4</v>
      </c>
      <c r="F96" s="1"/>
      <c r="G96" s="2">
        <f t="shared" si="17"/>
        <v>4.3667598327563404</v>
      </c>
      <c r="H96" s="2">
        <f t="shared" si="18"/>
        <v>4.3667598327563402E-2</v>
      </c>
      <c r="I96" s="2">
        <f t="shared" si="23"/>
        <v>2.9737672220479973E-4</v>
      </c>
      <c r="J96" s="2">
        <f t="shared" si="24"/>
        <v>4.7403261119950309E-2</v>
      </c>
      <c r="K96" s="1">
        <f t="shared" si="25"/>
        <v>2.9737672220480125E-4</v>
      </c>
      <c r="L96" s="1"/>
      <c r="M96" s="1">
        <f t="shared" si="19"/>
        <v>0.24142282642931026</v>
      </c>
      <c r="N96">
        <f t="shared" si="20"/>
        <v>4.3667598327563402E-2</v>
      </c>
      <c r="P96">
        <f t="shared" si="14"/>
        <v>0.55880886711709354</v>
      </c>
      <c r="Q96">
        <f t="shared" si="21"/>
        <v>2.8459901902485605</v>
      </c>
      <c r="R96">
        <f t="shared" si="22"/>
        <v>2.8324671174360049E-4</v>
      </c>
    </row>
    <row r="97" spans="1:18" x14ac:dyDescent="0.3">
      <c r="A97" s="1">
        <v>188.69316485140001</v>
      </c>
      <c r="B97" s="2">
        <v>9.1366705862910305</v>
      </c>
      <c r="C97" s="1">
        <f t="shared" si="15"/>
        <v>9.1366705862910305E-2</v>
      </c>
      <c r="D97" s="1"/>
      <c r="E97" s="1">
        <f t="shared" si="16"/>
        <v>6.2220805697509941E-4</v>
      </c>
      <c r="F97" s="1"/>
      <c r="G97" s="2">
        <f t="shared" si="17"/>
        <v>4.8633294137089695</v>
      </c>
      <c r="H97" s="2">
        <f t="shared" si="18"/>
        <v>4.8633294137089694E-2</v>
      </c>
      <c r="I97" s="2">
        <f t="shared" si="23"/>
        <v>3.3119315360608756E-4</v>
      </c>
      <c r="J97" s="2">
        <f t="shared" si="24"/>
        <v>4.7672850379408868E-2</v>
      </c>
      <c r="K97" s="1">
        <f t="shared" si="25"/>
        <v>3.3119315360608567E-4</v>
      </c>
      <c r="L97" s="1"/>
      <c r="M97" s="1">
        <f t="shared" si="19"/>
        <v>0.24279583325322426</v>
      </c>
      <c r="N97">
        <f t="shared" si="20"/>
        <v>4.8633294137089694E-2</v>
      </c>
      <c r="P97">
        <f t="shared" si="14"/>
        <v>0.55853927785763502</v>
      </c>
      <c r="Q97">
        <f t="shared" si="21"/>
        <v>2.8446171834246465</v>
      </c>
      <c r="R97">
        <f t="shared" si="22"/>
        <v>3.1530415037370305E-4</v>
      </c>
    </row>
    <row r="98" spans="1:18" x14ac:dyDescent="0.3">
      <c r="A98" s="1">
        <v>190.57161268015099</v>
      </c>
      <c r="B98" s="2">
        <v>8.4794510239840104</v>
      </c>
      <c r="C98" s="1">
        <f t="shared" si="15"/>
        <v>8.479451023984011E-2</v>
      </c>
      <c r="D98" s="1"/>
      <c r="E98" s="1">
        <f t="shared" si="16"/>
        <v>5.7745134795216012E-4</v>
      </c>
      <c r="F98" s="1"/>
      <c r="G98" s="2">
        <f t="shared" si="17"/>
        <v>5.5205489760159896</v>
      </c>
      <c r="H98" s="2">
        <f t="shared" si="18"/>
        <v>5.5205489760159897E-2</v>
      </c>
      <c r="I98" s="2">
        <f t="shared" si="23"/>
        <v>3.759498626290269E-4</v>
      </c>
      <c r="J98" s="2">
        <f t="shared" si="24"/>
        <v>4.8379052582583591E-2</v>
      </c>
      <c r="K98" s="1">
        <f t="shared" si="25"/>
        <v>3.759498626290263E-4</v>
      </c>
      <c r="L98" s="1"/>
      <c r="M98" s="1">
        <f t="shared" si="19"/>
        <v>0.24639249153986889</v>
      </c>
      <c r="N98">
        <f t="shared" si="20"/>
        <v>5.5205489760159897E-2</v>
      </c>
      <c r="P98">
        <f t="shared" si="14"/>
        <v>0.55783307565446028</v>
      </c>
      <c r="Q98">
        <f t="shared" si="21"/>
        <v>2.8410205251380019</v>
      </c>
      <c r="R98">
        <f t="shared" si="22"/>
        <v>3.5746111819892531E-4</v>
      </c>
    </row>
    <row r="99" spans="1:18" x14ac:dyDescent="0.3">
      <c r="A99" s="1">
        <v>192.387445581278</v>
      </c>
      <c r="B99" s="2">
        <v>7.7041880924383701</v>
      </c>
      <c r="C99" s="1">
        <f t="shared" si="15"/>
        <v>7.7041880924383702E-2</v>
      </c>
      <c r="D99" s="1"/>
      <c r="E99" s="1">
        <f t="shared" si="16"/>
        <v>5.2465587527685052E-4</v>
      </c>
      <c r="F99" s="1"/>
      <c r="G99" s="2">
        <f t="shared" si="17"/>
        <v>6.2958119075616299</v>
      </c>
      <c r="H99" s="2">
        <f t="shared" si="18"/>
        <v>6.2958119075616298E-2</v>
      </c>
      <c r="I99" s="2">
        <f t="shared" si="23"/>
        <v>4.287453353043364E-4</v>
      </c>
      <c r="J99" s="2">
        <f t="shared" si="24"/>
        <v>4.9157582468633935E-2</v>
      </c>
      <c r="K99" s="1">
        <f t="shared" si="25"/>
        <v>4.2874533530433558E-4</v>
      </c>
      <c r="L99" s="1"/>
      <c r="M99" s="1">
        <f t="shared" si="19"/>
        <v>0.25035751169057874</v>
      </c>
      <c r="N99">
        <f t="shared" si="20"/>
        <v>6.2958119075616298E-2</v>
      </c>
      <c r="P99">
        <f t="shared" ref="P99:P117" si="26">$O$3-J99</f>
        <v>0.55705454576840996</v>
      </c>
      <c r="Q99">
        <f t="shared" si="21"/>
        <v>2.8370555049872923</v>
      </c>
      <c r="R99">
        <f t="shared" si="22"/>
        <v>4.0709123177651258E-4</v>
      </c>
    </row>
    <row r="100" spans="1:18" x14ac:dyDescent="0.3">
      <c r="A100" s="1">
        <v>193.76497398903001</v>
      </c>
      <c r="B100" s="2">
        <v>7.1007604452274196</v>
      </c>
      <c r="C100" s="1">
        <f t="shared" si="15"/>
        <v>7.1007604452274192E-2</v>
      </c>
      <c r="D100" s="1"/>
      <c r="E100" s="1">
        <f t="shared" si="16"/>
        <v>4.8356240032334499E-4</v>
      </c>
      <c r="F100" s="1"/>
      <c r="G100" s="2">
        <f t="shared" si="17"/>
        <v>6.8992395547725804</v>
      </c>
      <c r="H100" s="2">
        <f t="shared" si="18"/>
        <v>6.8992395547725807E-2</v>
      </c>
      <c r="I100" s="2">
        <f t="shared" si="23"/>
        <v>4.6983881025784198E-4</v>
      </c>
      <c r="J100" s="2">
        <f t="shared" si="24"/>
        <v>4.9804798776828522E-2</v>
      </c>
      <c r="K100" s="1">
        <f t="shared" si="25"/>
        <v>4.6983881025784436E-4</v>
      </c>
      <c r="L100" s="1"/>
      <c r="M100" s="1">
        <f t="shared" si="19"/>
        <v>0.25365375728094214</v>
      </c>
      <c r="N100">
        <f t="shared" si="20"/>
        <v>6.8992395547725807E-2</v>
      </c>
      <c r="P100">
        <f t="shared" si="26"/>
        <v>0.55640732946021532</v>
      </c>
      <c r="Q100">
        <f t="shared" si="21"/>
        <v>2.8337592593969285</v>
      </c>
      <c r="R100">
        <f t="shared" si="22"/>
        <v>4.4559093604988414E-4</v>
      </c>
    </row>
    <row r="101" spans="1:18" x14ac:dyDescent="0.3">
      <c r="A101" s="1">
        <v>196.05041884734499</v>
      </c>
      <c r="B101" s="2">
        <v>6.4125097311937802</v>
      </c>
      <c r="C101" s="1">
        <f t="shared" si="15"/>
        <v>6.4125097311937801E-2</v>
      </c>
      <c r="D101" s="1"/>
      <c r="E101" s="1">
        <f t="shared" si="16"/>
        <v>4.3669246718455653E-4</v>
      </c>
      <c r="F101" s="1"/>
      <c r="G101" s="2">
        <f t="shared" si="17"/>
        <v>7.5874902688062198</v>
      </c>
      <c r="H101" s="2">
        <f t="shared" si="18"/>
        <v>7.5874902688062199E-2</v>
      </c>
      <c r="I101" s="2">
        <f t="shared" si="23"/>
        <v>5.1670874339663044E-4</v>
      </c>
      <c r="J101" s="2">
        <f t="shared" si="24"/>
        <v>5.0985708117670746E-2</v>
      </c>
      <c r="K101" s="1">
        <f t="shared" si="25"/>
        <v>5.1670874339663163E-4</v>
      </c>
      <c r="L101" s="1"/>
      <c r="M101" s="1">
        <f t="shared" si="19"/>
        <v>0.25966807916697193</v>
      </c>
      <c r="N101">
        <f t="shared" si="20"/>
        <v>7.5874902688062199E-2</v>
      </c>
      <c r="P101">
        <f t="shared" si="26"/>
        <v>0.55522642011937307</v>
      </c>
      <c r="Q101">
        <f t="shared" si="21"/>
        <v>2.8277449375108987</v>
      </c>
      <c r="R101">
        <f t="shared" si="22"/>
        <v>4.8900190586733869E-4</v>
      </c>
    </row>
    <row r="102" spans="1:18" x14ac:dyDescent="0.3">
      <c r="A102" s="1">
        <v>197.77232935703401</v>
      </c>
      <c r="B102" s="2">
        <v>5.8437126453368604</v>
      </c>
      <c r="C102" s="1">
        <f t="shared" si="15"/>
        <v>5.8437126453368606E-2</v>
      </c>
      <c r="D102" s="1"/>
      <c r="E102" s="1">
        <f t="shared" si="16"/>
        <v>3.9795733645376811E-4</v>
      </c>
      <c r="F102" s="1"/>
      <c r="G102" s="2">
        <f t="shared" si="17"/>
        <v>8.1562873546631387</v>
      </c>
      <c r="H102" s="2">
        <f t="shared" si="18"/>
        <v>8.1562873546631387E-2</v>
      </c>
      <c r="I102" s="2">
        <f t="shared" si="23"/>
        <v>5.5544387412741886E-4</v>
      </c>
      <c r="J102" s="2">
        <f t="shared" si="24"/>
        <v>5.1942132762073136E-2</v>
      </c>
      <c r="K102" s="1">
        <f t="shared" si="25"/>
        <v>5.5544387412741864E-4</v>
      </c>
      <c r="L102" s="1"/>
      <c r="M102" s="1">
        <f t="shared" si="19"/>
        <v>0.26453910988222146</v>
      </c>
      <c r="N102">
        <f t="shared" si="20"/>
        <v>8.1562873546631387E-2</v>
      </c>
      <c r="P102">
        <f t="shared" si="26"/>
        <v>0.55426999547497069</v>
      </c>
      <c r="Q102">
        <f t="shared" si="21"/>
        <v>2.8228739067956492</v>
      </c>
      <c r="R102">
        <f t="shared" si="22"/>
        <v>5.2475449635808733E-4</v>
      </c>
    </row>
    <row r="103" spans="1:18" x14ac:dyDescent="0.3">
      <c r="A103" s="1">
        <v>200.18747656542899</v>
      </c>
      <c r="B103" s="2">
        <v>5.2511026078190897</v>
      </c>
      <c r="C103" s="1">
        <f t="shared" si="15"/>
        <v>5.2511026078190894E-2</v>
      </c>
      <c r="D103" s="1"/>
      <c r="E103" s="1">
        <f t="shared" si="16"/>
        <v>3.5760054165576767E-4</v>
      </c>
      <c r="F103" s="1"/>
      <c r="G103" s="2">
        <f t="shared" si="17"/>
        <v>8.7488973921809112</v>
      </c>
      <c r="H103" s="2">
        <f t="shared" si="18"/>
        <v>8.7488973921809113E-2</v>
      </c>
      <c r="I103" s="2">
        <f t="shared" si="23"/>
        <v>5.9580066892541935E-4</v>
      </c>
      <c r="J103" s="2">
        <f t="shared" si="24"/>
        <v>5.3381079084388224E-2</v>
      </c>
      <c r="K103" s="1">
        <f t="shared" si="25"/>
        <v>5.9580066892541816E-4</v>
      </c>
      <c r="L103" s="1"/>
      <c r="M103" s="1">
        <f t="shared" si="19"/>
        <v>0.27186760332351267</v>
      </c>
      <c r="N103">
        <f t="shared" si="20"/>
        <v>8.7488973921809113E-2</v>
      </c>
      <c r="P103">
        <f t="shared" si="26"/>
        <v>0.55283104915265557</v>
      </c>
      <c r="Q103">
        <f t="shared" si="21"/>
        <v>2.815545413354358</v>
      </c>
      <c r="R103">
        <f t="shared" si="22"/>
        <v>5.6142019531324895E-4</v>
      </c>
    </row>
    <row r="104" spans="1:18" x14ac:dyDescent="0.3">
      <c r="A104" s="1">
        <v>203.094598205164</v>
      </c>
      <c r="B104" s="2">
        <v>4.70069943625038</v>
      </c>
      <c r="C104" s="1">
        <f t="shared" si="15"/>
        <v>4.7006994362503801E-2</v>
      </c>
      <c r="D104" s="1"/>
      <c r="E104" s="1">
        <f t="shared" si="16"/>
        <v>3.2011803807852968E-4</v>
      </c>
      <c r="F104" s="1"/>
      <c r="G104" s="2">
        <f t="shared" si="17"/>
        <v>9.29930056374962</v>
      </c>
      <c r="H104" s="2">
        <f t="shared" si="18"/>
        <v>9.2993005637496198E-2</v>
      </c>
      <c r="I104" s="2">
        <f t="shared" si="23"/>
        <v>6.3328317250265723E-4</v>
      </c>
      <c r="J104" s="2">
        <f t="shared" si="24"/>
        <v>5.522211029925074E-2</v>
      </c>
      <c r="K104" s="1">
        <f t="shared" si="25"/>
        <v>6.332831725026581E-4</v>
      </c>
      <c r="L104" s="1"/>
      <c r="M104" s="1">
        <f t="shared" si="19"/>
        <v>0.28124389830693175</v>
      </c>
      <c r="N104">
        <f t="shared" si="20"/>
        <v>9.2993005637496198E-2</v>
      </c>
      <c r="P104">
        <f t="shared" si="26"/>
        <v>0.55099001793779312</v>
      </c>
      <c r="Q104">
        <f t="shared" si="21"/>
        <v>2.806169118370939</v>
      </c>
      <c r="R104">
        <f t="shared" si="22"/>
        <v>5.947525283072502E-4</v>
      </c>
    </row>
    <row r="105" spans="1:18" x14ac:dyDescent="0.3">
      <c r="A105" s="1">
        <v>205.91226994829199</v>
      </c>
      <c r="B105" s="2">
        <v>4.17472692886715</v>
      </c>
      <c r="C105" s="1">
        <f t="shared" si="15"/>
        <v>4.17472692886715E-2</v>
      </c>
      <c r="D105" s="1"/>
      <c r="E105" s="1">
        <f t="shared" si="16"/>
        <v>2.8429926484484442E-4</v>
      </c>
      <c r="F105" s="1"/>
      <c r="G105" s="2">
        <f t="shared" si="17"/>
        <v>9.82527307113285</v>
      </c>
      <c r="H105" s="2">
        <f t="shared" si="18"/>
        <v>9.8252730711328506E-2</v>
      </c>
      <c r="I105" s="2">
        <f t="shared" si="23"/>
        <v>6.6910194573634261E-4</v>
      </c>
      <c r="J105" s="2">
        <f t="shared" si="24"/>
        <v>5.7107419945023989E-2</v>
      </c>
      <c r="K105" s="1">
        <f t="shared" si="25"/>
        <v>6.6910194573634261E-4</v>
      </c>
      <c r="L105" s="1"/>
      <c r="M105" s="1">
        <f t="shared" si="19"/>
        <v>0.29084570148720834</v>
      </c>
      <c r="N105">
        <f t="shared" si="20"/>
        <v>9.8252730711328506E-2</v>
      </c>
      <c r="P105">
        <f t="shared" si="26"/>
        <v>0.54910470829201985</v>
      </c>
      <c r="Q105">
        <f t="shared" si="21"/>
        <v>2.7965673151906625</v>
      </c>
      <c r="R105">
        <f t="shared" si="22"/>
        <v>6.2624183728543124E-4</v>
      </c>
    </row>
    <row r="106" spans="1:18" x14ac:dyDescent="0.3">
      <c r="A106" s="1">
        <v>209.35609096767101</v>
      </c>
      <c r="B106" s="2">
        <v>3.63023321050574</v>
      </c>
      <c r="C106" s="1">
        <f t="shared" si="15"/>
        <v>3.63023321050574E-2</v>
      </c>
      <c r="D106" s="1"/>
      <c r="E106" s="1">
        <f t="shared" si="16"/>
        <v>2.472191955420144E-4</v>
      </c>
      <c r="F106" s="1"/>
      <c r="G106" s="2">
        <f t="shared" si="17"/>
        <v>10.36976678949426</v>
      </c>
      <c r="H106" s="2">
        <f t="shared" si="18"/>
        <v>0.1036976678949426</v>
      </c>
      <c r="I106" s="2">
        <f t="shared" si="23"/>
        <v>7.0618201503917257E-4</v>
      </c>
      <c r="J106" s="2">
        <f t="shared" si="24"/>
        <v>5.9539384411923323E-2</v>
      </c>
      <c r="K106" s="1">
        <f t="shared" si="25"/>
        <v>7.0618201503917343E-4</v>
      </c>
      <c r="L106" s="1"/>
      <c r="M106" s="1">
        <f t="shared" si="19"/>
        <v>0.30323159480979633</v>
      </c>
      <c r="N106">
        <f t="shared" si="20"/>
        <v>0.1036976678949426</v>
      </c>
      <c r="P106">
        <f t="shared" si="26"/>
        <v>0.54667274382512054</v>
      </c>
      <c r="Q106">
        <f t="shared" si="21"/>
        <v>2.7841814218680745</v>
      </c>
      <c r="R106">
        <f t="shared" si="22"/>
        <v>6.5801939082612236E-4</v>
      </c>
    </row>
    <row r="107" spans="1:18" x14ac:dyDescent="0.3">
      <c r="A107" s="1">
        <v>213.4260612633</v>
      </c>
      <c r="B107" s="2">
        <v>3.0887767227245799</v>
      </c>
      <c r="C107" s="1">
        <f t="shared" si="15"/>
        <v>3.0887767227245799E-2</v>
      </c>
      <c r="D107" s="1"/>
      <c r="E107" s="1">
        <f t="shared" si="16"/>
        <v>2.1034596190432897E-4</v>
      </c>
      <c r="F107" s="1"/>
      <c r="G107" s="2">
        <f t="shared" si="17"/>
        <v>10.91122327727542</v>
      </c>
      <c r="H107" s="2">
        <f t="shared" si="18"/>
        <v>0.1091122327727542</v>
      </c>
      <c r="I107" s="2">
        <f t="shared" si="23"/>
        <v>7.4305524867685792E-4</v>
      </c>
      <c r="J107" s="2">
        <f t="shared" si="24"/>
        <v>6.2563597202049348E-2</v>
      </c>
      <c r="K107" s="1">
        <f t="shared" si="25"/>
        <v>7.4305524867685803E-4</v>
      </c>
      <c r="L107" s="1"/>
      <c r="M107" s="1">
        <f t="shared" si="19"/>
        <v>0.31863378407412563</v>
      </c>
      <c r="N107">
        <f t="shared" si="20"/>
        <v>0.1091122327727542</v>
      </c>
      <c r="P107">
        <f t="shared" si="26"/>
        <v>0.54364853103499455</v>
      </c>
      <c r="Q107">
        <f t="shared" si="21"/>
        <v>2.7687792326037455</v>
      </c>
      <c r="R107">
        <f t="shared" si="22"/>
        <v>6.8854755878603683E-4</v>
      </c>
    </row>
    <row r="108" spans="1:18" x14ac:dyDescent="0.3">
      <c r="A108" s="1">
        <v>218.12218083517999</v>
      </c>
      <c r="B108" s="2">
        <v>2.5819312460738302</v>
      </c>
      <c r="C108" s="1">
        <f t="shared" si="15"/>
        <v>2.5819312460738302E-2</v>
      </c>
      <c r="D108" s="1"/>
      <c r="E108" s="1">
        <f t="shared" si="16"/>
        <v>1.758297411174416E-4</v>
      </c>
      <c r="F108" s="1"/>
      <c r="G108" s="2">
        <f t="shared" si="17"/>
        <v>11.418068753926169</v>
      </c>
      <c r="H108" s="2">
        <f t="shared" si="18"/>
        <v>0.11418068753926169</v>
      </c>
      <c r="I108" s="2">
        <f t="shared" si="23"/>
        <v>7.7757146946374534E-4</v>
      </c>
      <c r="J108" s="2">
        <f t="shared" si="24"/>
        <v>6.6215165798333531E-2</v>
      </c>
      <c r="K108" s="1">
        <f t="shared" si="25"/>
        <v>7.7757146946374621E-4</v>
      </c>
      <c r="L108" s="1"/>
      <c r="M108" s="1">
        <f t="shared" si="19"/>
        <v>0.33723107022253396</v>
      </c>
      <c r="N108">
        <f t="shared" si="20"/>
        <v>0.11418068753926169</v>
      </c>
      <c r="P108">
        <f t="shared" si="26"/>
        <v>0.53999696243871032</v>
      </c>
      <c r="Q108">
        <f t="shared" si="21"/>
        <v>2.7501819464553368</v>
      </c>
      <c r="R108">
        <f t="shared" si="22"/>
        <v>7.1569214674391279E-4</v>
      </c>
    </row>
    <row r="109" spans="1:18" x14ac:dyDescent="0.3">
      <c r="A109" s="1">
        <v>223.75752432143599</v>
      </c>
      <c r="B109" s="2">
        <v>2.0742095670267702</v>
      </c>
      <c r="C109" s="1">
        <f t="shared" si="15"/>
        <v>2.0742095670267701E-2</v>
      </c>
      <c r="D109" s="1"/>
      <c r="E109" s="1">
        <f t="shared" si="16"/>
        <v>1.4125385087160016E-4</v>
      </c>
      <c r="F109" s="1"/>
      <c r="G109" s="2">
        <f t="shared" si="17"/>
        <v>11.92579043297323</v>
      </c>
      <c r="H109" s="2">
        <f t="shared" si="18"/>
        <v>0.11925790432973229</v>
      </c>
      <c r="I109" s="2">
        <f t="shared" si="23"/>
        <v>8.1214735970958681E-4</v>
      </c>
      <c r="J109" s="2">
        <f t="shared" si="24"/>
        <v>7.0791895131752963E-2</v>
      </c>
      <c r="K109" s="1">
        <f t="shared" si="25"/>
        <v>8.1214735970958681E-4</v>
      </c>
      <c r="L109" s="1"/>
      <c r="M109" s="1">
        <f t="shared" si="19"/>
        <v>0.36054016131397004</v>
      </c>
      <c r="N109">
        <f t="shared" si="20"/>
        <v>0.11925790432973229</v>
      </c>
      <c r="P109">
        <f t="shared" si="26"/>
        <v>0.53542023310529085</v>
      </c>
      <c r="Q109">
        <f t="shared" si="21"/>
        <v>2.7268728553639003</v>
      </c>
      <c r="R109">
        <f t="shared" si="22"/>
        <v>7.4118092414456331E-4</v>
      </c>
    </row>
    <row r="110" spans="1:18" x14ac:dyDescent="0.3">
      <c r="A110" s="1">
        <v>230.33209172206799</v>
      </c>
      <c r="B110" s="2">
        <v>1.6169692328321399</v>
      </c>
      <c r="C110" s="1">
        <f t="shared" si="15"/>
        <v>1.6169692328321397E-2</v>
      </c>
      <c r="D110" s="1"/>
      <c r="E110" s="1">
        <f t="shared" si="16"/>
        <v>1.1011574457533537E-4</v>
      </c>
      <c r="F110" s="1"/>
      <c r="G110" s="2">
        <f t="shared" si="17"/>
        <v>12.38303076716786</v>
      </c>
      <c r="H110" s="2">
        <f t="shared" si="18"/>
        <v>0.1238303076716786</v>
      </c>
      <c r="I110" s="2">
        <f t="shared" si="23"/>
        <v>8.4328546600585157E-4</v>
      </c>
      <c r="J110" s="2">
        <f t="shared" si="24"/>
        <v>7.6336132265981793E-2</v>
      </c>
      <c r="K110" s="1">
        <f t="shared" si="25"/>
        <v>8.4328546600585168E-4</v>
      </c>
      <c r="L110" s="1"/>
      <c r="M110" s="1">
        <f t="shared" si="19"/>
        <v>0.38877672917272726</v>
      </c>
      <c r="N110">
        <f t="shared" si="20"/>
        <v>0.1238303076716786</v>
      </c>
      <c r="P110">
        <f t="shared" si="26"/>
        <v>0.52987599597106205</v>
      </c>
      <c r="Q110">
        <f t="shared" si="21"/>
        <v>2.6986362875051437</v>
      </c>
      <c r="R110">
        <f t="shared" si="22"/>
        <v>7.6162901221789249E-4</v>
      </c>
    </row>
    <row r="111" spans="1:18" x14ac:dyDescent="0.3">
      <c r="A111" s="1">
        <v>237.21973376082499</v>
      </c>
      <c r="B111" s="2">
        <v>1.2636951211998699</v>
      </c>
      <c r="C111" s="1">
        <f t="shared" si="15"/>
        <v>1.2636951211998699E-2</v>
      </c>
      <c r="D111" s="1"/>
      <c r="E111" s="1">
        <f t="shared" si="16"/>
        <v>8.6057747025535404E-5</v>
      </c>
      <c r="F111" s="1"/>
      <c r="G111" s="2">
        <f t="shared" si="17"/>
        <v>12.73630487880013</v>
      </c>
      <c r="H111" s="2">
        <f t="shared" si="18"/>
        <v>0.12736304878800131</v>
      </c>
      <c r="I111" s="2">
        <f t="shared" si="23"/>
        <v>8.6734346355565157E-4</v>
      </c>
      <c r="J111" s="2">
        <f t="shared" si="24"/>
        <v>8.2310083567608799E-2</v>
      </c>
      <c r="K111" s="1">
        <f t="shared" si="25"/>
        <v>8.673434635556507E-4</v>
      </c>
      <c r="L111" s="1"/>
      <c r="M111" s="1">
        <f t="shared" si="19"/>
        <v>0.41920181331494166</v>
      </c>
      <c r="N111">
        <f t="shared" si="20"/>
        <v>0.12736304878800131</v>
      </c>
      <c r="P111">
        <f t="shared" si="26"/>
        <v>0.52390204466943502</v>
      </c>
      <c r="Q111">
        <f t="shared" si="21"/>
        <v>2.6682112033629291</v>
      </c>
      <c r="R111">
        <f t="shared" si="22"/>
        <v>7.7452567886436444E-4</v>
      </c>
    </row>
    <row r="112" spans="1:18" x14ac:dyDescent="0.3">
      <c r="A112" s="1">
        <v>244.107375799582</v>
      </c>
      <c r="B112" s="2">
        <v>0.98819806429526102</v>
      </c>
      <c r="C112" s="1">
        <f t="shared" si="15"/>
        <v>9.8819806429526098E-3</v>
      </c>
      <c r="D112" s="1"/>
      <c r="E112" s="1">
        <f t="shared" si="16"/>
        <v>6.7296373628077669E-5</v>
      </c>
      <c r="F112" s="1"/>
      <c r="G112" s="2">
        <f t="shared" si="17"/>
        <v>13.011801935704739</v>
      </c>
      <c r="H112" s="2">
        <f t="shared" si="18"/>
        <v>0.13011801935704739</v>
      </c>
      <c r="I112" s="2">
        <f t="shared" si="23"/>
        <v>8.8610483695310933E-4</v>
      </c>
      <c r="J112" s="2">
        <f t="shared" si="24"/>
        <v>8.8413256493352965E-2</v>
      </c>
      <c r="K112" s="1">
        <f t="shared" si="25"/>
        <v>8.861048369531102E-4</v>
      </c>
      <c r="L112" s="1"/>
      <c r="M112" s="1">
        <f t="shared" si="19"/>
        <v>0.45028501778459956</v>
      </c>
      <c r="N112">
        <f t="shared" si="20"/>
        <v>0.13011801935704739</v>
      </c>
      <c r="P112">
        <f t="shared" si="26"/>
        <v>0.51779887174369088</v>
      </c>
      <c r="Q112">
        <f t="shared" si="21"/>
        <v>2.6371279988932712</v>
      </c>
      <c r="R112">
        <f t="shared" si="22"/>
        <v>7.8206135266756791E-4</v>
      </c>
    </row>
    <row r="113" spans="1:18" x14ac:dyDescent="0.3">
      <c r="A113" s="1">
        <v>250.99501783833901</v>
      </c>
      <c r="B113" s="2">
        <v>0.75807095598179297</v>
      </c>
      <c r="C113" s="1">
        <f t="shared" si="15"/>
        <v>7.5807095598179296E-3</v>
      </c>
      <c r="D113" s="1"/>
      <c r="E113" s="1">
        <f t="shared" si="16"/>
        <v>5.1624697652819933E-5</v>
      </c>
      <c r="F113" s="1"/>
      <c r="G113" s="2">
        <f t="shared" si="17"/>
        <v>13.241929044018207</v>
      </c>
      <c r="H113" s="2">
        <f t="shared" si="18"/>
        <v>0.13241929044018208</v>
      </c>
      <c r="I113" s="2">
        <f t="shared" si="23"/>
        <v>9.0177651292836706E-4</v>
      </c>
      <c r="J113" s="2">
        <f t="shared" si="24"/>
        <v>9.4624370313362086E-2</v>
      </c>
      <c r="K113" s="1">
        <f t="shared" si="25"/>
        <v>9.0177651292836663E-4</v>
      </c>
      <c r="L113" s="1"/>
      <c r="M113" s="1">
        <f t="shared" si="19"/>
        <v>0.48191796071454629</v>
      </c>
      <c r="N113">
        <f t="shared" si="20"/>
        <v>0.13241929044018208</v>
      </c>
      <c r="P113">
        <f t="shared" si="26"/>
        <v>0.51158775792368172</v>
      </c>
      <c r="Q113">
        <f t="shared" si="21"/>
        <v>2.6054950559633241</v>
      </c>
      <c r="R113">
        <f t="shared" si="22"/>
        <v>7.8634599821766319E-4</v>
      </c>
    </row>
    <row r="114" spans="1:18" x14ac:dyDescent="0.3">
      <c r="A114" s="1">
        <v>257.88265987709599</v>
      </c>
      <c r="B114" s="2">
        <v>0.568992848774592</v>
      </c>
      <c r="C114" s="1">
        <f t="shared" si="15"/>
        <v>5.6899284877459204E-3</v>
      </c>
      <c r="D114" s="1"/>
      <c r="E114" s="1">
        <f t="shared" si="16"/>
        <v>3.8748462202409595E-5</v>
      </c>
      <c r="F114" s="1"/>
      <c r="G114" s="2">
        <f t="shared" si="17"/>
        <v>13.431007151225408</v>
      </c>
      <c r="H114" s="2">
        <f t="shared" si="18"/>
        <v>0.13431007151225408</v>
      </c>
      <c r="I114" s="2">
        <f t="shared" si="23"/>
        <v>9.1465274837877731E-4</v>
      </c>
      <c r="J114" s="2">
        <f t="shared" si="24"/>
        <v>0.10092417103396036</v>
      </c>
      <c r="K114" s="1">
        <f t="shared" si="25"/>
        <v>9.1465274837877633E-4</v>
      </c>
      <c r="L114" s="1"/>
      <c r="M114" s="1">
        <f t="shared" si="19"/>
        <v>0.51400258232021345</v>
      </c>
      <c r="N114">
        <f t="shared" si="20"/>
        <v>0.13431007151225408</v>
      </c>
      <c r="P114">
        <f t="shared" si="26"/>
        <v>0.5052879572030835</v>
      </c>
      <c r="Q114">
        <f t="shared" si="21"/>
        <v>2.5734104343576574</v>
      </c>
      <c r="R114">
        <f t="shared" si="22"/>
        <v>7.8775253430710449E-4</v>
      </c>
    </row>
    <row r="115" spans="1:18" x14ac:dyDescent="0.3">
      <c r="A115" s="1">
        <v>264.770301915853</v>
      </c>
      <c r="B115" s="2">
        <v>0.406272521225091</v>
      </c>
      <c r="C115" s="1">
        <f t="shared" si="15"/>
        <v>4.0627252122509101E-3</v>
      </c>
      <c r="D115" s="1"/>
      <c r="E115" s="1">
        <f t="shared" si="16"/>
        <v>2.7667193825848053E-5</v>
      </c>
      <c r="F115" s="1"/>
      <c r="G115" s="2">
        <f t="shared" si="17"/>
        <v>13.593727478774909</v>
      </c>
      <c r="H115" s="2">
        <f t="shared" si="18"/>
        <v>0.13593727478774909</v>
      </c>
      <c r="I115" s="2">
        <f t="shared" si="23"/>
        <v>9.2573401675533887E-4</v>
      </c>
      <c r="J115" s="2">
        <f t="shared" si="24"/>
        <v>0.10730029556447181</v>
      </c>
      <c r="K115" s="1">
        <f t="shared" si="25"/>
        <v>9.2573401675533811E-4</v>
      </c>
      <c r="L115" s="1"/>
      <c r="M115" s="1">
        <f t="shared" si="19"/>
        <v>0.5464759178978259</v>
      </c>
      <c r="N115">
        <f t="shared" si="20"/>
        <v>0.13593727478774909</v>
      </c>
      <c r="P115">
        <f t="shared" si="26"/>
        <v>0.49891183267257205</v>
      </c>
      <c r="Q115">
        <f t="shared" si="21"/>
        <v>2.540937098780045</v>
      </c>
      <c r="R115">
        <f t="shared" si="22"/>
        <v>7.8723545336252662E-4</v>
      </c>
    </row>
    <row r="116" spans="1:18" x14ac:dyDescent="0.3">
      <c r="A116" s="1">
        <v>271.65794395461</v>
      </c>
      <c r="B116" s="2">
        <v>0.22773388170838901</v>
      </c>
      <c r="C116" s="1">
        <f t="shared" si="15"/>
        <v>2.27733881708389E-3</v>
      </c>
      <c r="D116" s="1"/>
      <c r="E116" s="1">
        <f t="shared" si="16"/>
        <v>1.5508697036509351E-5</v>
      </c>
      <c r="F116" s="1"/>
      <c r="G116" s="2">
        <f t="shared" si="17"/>
        <v>13.772266118291611</v>
      </c>
      <c r="H116" s="2">
        <f t="shared" si="18"/>
        <v>0.13772266118291612</v>
      </c>
      <c r="I116" s="2">
        <f t="shared" si="23"/>
        <v>9.3789251354467766E-4</v>
      </c>
      <c r="J116" s="2">
        <f t="shared" si="24"/>
        <v>0.1137601634685976</v>
      </c>
      <c r="K116" s="1">
        <f t="shared" si="25"/>
        <v>9.3789251354467734E-4</v>
      </c>
      <c r="L116" s="1"/>
      <c r="M116" s="1">
        <f t="shared" si="19"/>
        <v>0.57937575497501947</v>
      </c>
      <c r="N116">
        <f t="shared" si="20"/>
        <v>0.13772266118291612</v>
      </c>
      <c r="P116">
        <f t="shared" si="26"/>
        <v>0.49245196476844622</v>
      </c>
      <c r="Q116">
        <f t="shared" si="21"/>
        <v>2.5080372617028512</v>
      </c>
      <c r="R116">
        <f t="shared" si="22"/>
        <v>7.8724799188525972E-4</v>
      </c>
    </row>
    <row r="117" spans="1:18" x14ac:dyDescent="0.3">
      <c r="A117" s="1">
        <v>276.04098888836501</v>
      </c>
      <c r="B117" s="2">
        <v>5.9711833788881598E-2</v>
      </c>
      <c r="C117" s="1">
        <f t="shared" si="15"/>
        <v>5.9711833788881599E-4</v>
      </c>
      <c r="D117" s="1"/>
      <c r="E117" s="1">
        <f t="shared" si="16"/>
        <v>4.0663810443101674E-6</v>
      </c>
      <c r="F117" s="1"/>
      <c r="G117" s="2">
        <f t="shared" si="17"/>
        <v>13.940288166211118</v>
      </c>
      <c r="H117" s="2">
        <f t="shared" si="18"/>
        <v>0.13940288166211118</v>
      </c>
      <c r="I117" s="2">
        <f t="shared" si="23"/>
        <v>9.4933482953687672E-4</v>
      </c>
      <c r="J117" s="2">
        <f t="shared" si="24"/>
        <v>0.11792114068363638</v>
      </c>
      <c r="K117" s="1">
        <f t="shared" si="25"/>
        <v>9.4933482953687639E-4</v>
      </c>
      <c r="L117" s="1"/>
      <c r="M117" s="1">
        <f t="shared" si="19"/>
        <v>0.60056743791473699</v>
      </c>
      <c r="N117">
        <f t="shared" si="20"/>
        <v>0.13940288166211118</v>
      </c>
      <c r="P117">
        <f t="shared" si="26"/>
        <v>0.4882909875534075</v>
      </c>
      <c r="Q117">
        <f t="shared" si="21"/>
        <v>2.4868455787631341</v>
      </c>
      <c r="R117">
        <f t="shared" si="22"/>
        <v>7.901194286087991E-4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A713-7ECB-4A43-A825-2C543F9564E0}">
  <dimension ref="A1:BV117"/>
  <sheetViews>
    <sheetView zoomScale="75" zoomScaleNormal="75" workbookViewId="0">
      <selection activeCell="S46" sqref="S46"/>
    </sheetView>
  </sheetViews>
  <sheetFormatPr defaultColWidth="11.19921875" defaultRowHeight="15.6" x14ac:dyDescent="0.3"/>
  <cols>
    <col min="1" max="1" width="13" customWidth="1"/>
    <col min="2" max="2" width="12.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9921875" customWidth="1"/>
    <col min="16" max="16" width="17.796875" customWidth="1"/>
    <col min="17" max="17" width="11.19921875" bestFit="1" customWidth="1"/>
    <col min="18" max="18" width="11.19921875" customWidth="1"/>
    <col min="19" max="19" width="12.796875" bestFit="1" customWidth="1"/>
    <col min="22" max="22" width="11.19921875" bestFit="1" customWidth="1"/>
    <col min="24" max="24" width="11" bestFit="1" customWidth="1"/>
  </cols>
  <sheetData>
    <row r="1" spans="1:19" x14ac:dyDescent="0.3">
      <c r="A1" t="s">
        <v>27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3">
      <c r="A2" t="s">
        <v>1</v>
      </c>
      <c r="B2" t="s">
        <v>2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3">
      <c r="A3" s="1">
        <v>3.307871</v>
      </c>
      <c r="B3" s="1">
        <v>0.33276129999999998</v>
      </c>
      <c r="C3" s="1">
        <f>B3/100</f>
        <v>3.3276129999999997E-3</v>
      </c>
      <c r="D3" s="1">
        <f>(0.6)/(0.0821*(800+273.15))</f>
        <v>6.8100086470084783E-3</v>
      </c>
      <c r="E3" s="1">
        <f>C3*$D$3</f>
        <v>2.2661073303897822E-5</v>
      </c>
      <c r="F3" s="2">
        <v>14</v>
      </c>
      <c r="G3" s="2">
        <f>$F$3-B3</f>
        <v>13.6672387</v>
      </c>
      <c r="H3" s="2">
        <f>G3/100</f>
        <v>0.13667238700000001</v>
      </c>
      <c r="I3" s="2">
        <f>H3*$D$3</f>
        <v>9.3074013727728914E-4</v>
      </c>
      <c r="J3" s="2">
        <f>I3*A3</f>
        <v>3.0787683086355637E-3</v>
      </c>
      <c r="K3" s="1">
        <f>J3/A3</f>
        <v>9.3074013727728914E-4</v>
      </c>
      <c r="L3" s="1">
        <f>AF38/1000</f>
        <v>0.2945243112740431</v>
      </c>
      <c r="M3" s="1">
        <f>J3/$L$3</f>
        <v>1.0453358825685845E-2</v>
      </c>
      <c r="N3">
        <f>(G3/100)</f>
        <v>0.13667238700000001</v>
      </c>
      <c r="O3">
        <f>V33*L3</f>
        <v>0.66882558749157417</v>
      </c>
      <c r="P3">
        <f>$O$3-J3</f>
        <v>0.66574681918293865</v>
      </c>
      <c r="Q3">
        <f>P3/$L$3</f>
        <v>2.2604138052409799</v>
      </c>
      <c r="R3">
        <f>(($V$31+$V$32)*Q3*N3)</f>
        <v>9.6811691525856359E-4</v>
      </c>
      <c r="S3">
        <f>10^10*(R3-K3)^2</f>
        <v>13.970235322614821</v>
      </c>
    </row>
    <row r="4" spans="1:19" x14ac:dyDescent="0.3">
      <c r="A4" s="1">
        <v>8.6521319999999999</v>
      </c>
      <c r="B4" s="2">
        <v>0.86320819999999998</v>
      </c>
      <c r="C4" s="1">
        <f t="shared" ref="C4:C67" si="0">B4/100</f>
        <v>8.6320819999999993E-3</v>
      </c>
      <c r="D4" s="1"/>
      <c r="E4" s="1">
        <f t="shared" ref="E4:E67" si="1">C4*$D$3</f>
        <v>5.8784553061686236E-5</v>
      </c>
      <c r="F4" s="1"/>
      <c r="G4" s="2">
        <f t="shared" ref="G4:G67" si="2">$F$3-B4</f>
        <v>13.136791799999999</v>
      </c>
      <c r="H4" s="2">
        <f t="shared" ref="H4:H67" si="3">G4/100</f>
        <v>0.131367918</v>
      </c>
      <c r="I4" s="2">
        <f t="shared" ref="I4:I67" si="4">H4*$D$3</f>
        <v>8.9461665751950075E-4</v>
      </c>
      <c r="J4" s="2">
        <f>(I4*(A4-A3))+J3</f>
        <v>7.8598332213673881E-3</v>
      </c>
      <c r="K4" s="1">
        <f>(J4-J3)/(A4-A3)</f>
        <v>8.9461665751950075E-4</v>
      </c>
      <c r="L4" s="1"/>
      <c r="M4" s="1">
        <f t="shared" ref="M4:M67" si="5">J4/$L$3</f>
        <v>2.6686534593248323E-2</v>
      </c>
      <c r="N4">
        <f t="shared" ref="N4:N67" si="6">(G4/100)</f>
        <v>0.131367918</v>
      </c>
      <c r="P4">
        <f t="shared" ref="P4:P67" si="7">$O$3-J4</f>
        <v>0.66096575427020676</v>
      </c>
      <c r="Q4">
        <f t="shared" ref="Q4:Q67" si="8">P4/$L$3</f>
        <v>2.2441806294734175</v>
      </c>
      <c r="R4">
        <f t="shared" ref="R4:R67" si="9">(($V$31+$V$32)*Q4*N4)</f>
        <v>9.2386008553672536E-4</v>
      </c>
      <c r="S4">
        <f t="shared" ref="S4:S45" si="10">10^10*(R4-K4)^2</f>
        <v>8.5517808219859752</v>
      </c>
    </row>
    <row r="5" spans="1:19" x14ac:dyDescent="0.3">
      <c r="A5" s="1">
        <v>14.310129999999999</v>
      </c>
      <c r="B5" s="2">
        <v>1.3772059999999999</v>
      </c>
      <c r="C5" s="1">
        <f t="shared" si="0"/>
        <v>1.3772059999999999E-2</v>
      </c>
      <c r="D5" s="1"/>
      <c r="E5" s="1">
        <f t="shared" si="1"/>
        <v>9.3787847687119583E-5</v>
      </c>
      <c r="F5" s="1"/>
      <c r="G5" s="2">
        <f t="shared" si="2"/>
        <v>12.622794000000001</v>
      </c>
      <c r="H5" s="2">
        <f t="shared" si="3"/>
        <v>0.12622794000000001</v>
      </c>
      <c r="I5" s="2">
        <f t="shared" si="4"/>
        <v>8.596133628940674E-4</v>
      </c>
      <c r="J5" s="2">
        <f t="shared" ref="J5:J68" si="11">(I5*(A5-A4))+J4</f>
        <v>1.2723523909395296E-2</v>
      </c>
      <c r="K5" s="1">
        <f t="shared" ref="K5:K68" si="12">(J5-J4)/(A5-A4)</f>
        <v>8.5961336289406751E-4</v>
      </c>
      <c r="L5" s="1"/>
      <c r="M5" s="1">
        <f t="shared" si="5"/>
        <v>4.3200250106201134E-2</v>
      </c>
      <c r="N5">
        <f t="shared" si="6"/>
        <v>0.12622794000000001</v>
      </c>
      <c r="P5">
        <f t="shared" si="7"/>
        <v>0.65610206358217882</v>
      </c>
      <c r="Q5">
        <f t="shared" si="8"/>
        <v>2.2276669139604643</v>
      </c>
      <c r="R5">
        <f t="shared" si="9"/>
        <v>8.8118039697855752E-4</v>
      </c>
      <c r="S5">
        <f t="shared" si="10"/>
        <v>4.6513695920155387</v>
      </c>
    </row>
    <row r="6" spans="1:19" x14ac:dyDescent="0.3">
      <c r="A6" s="1">
        <v>19.339970000000001</v>
      </c>
      <c r="B6" s="2">
        <v>1.8728039999999999</v>
      </c>
      <c r="C6" s="1">
        <f t="shared" si="0"/>
        <v>1.8728039999999998E-2</v>
      </c>
      <c r="D6" s="1"/>
      <c r="E6" s="1">
        <f t="shared" si="1"/>
        <v>1.2753811434152064E-4</v>
      </c>
      <c r="F6" s="1"/>
      <c r="G6" s="2">
        <f t="shared" si="2"/>
        <v>12.127196</v>
      </c>
      <c r="H6" s="2">
        <f t="shared" si="3"/>
        <v>0.12127196</v>
      </c>
      <c r="I6" s="2">
        <f t="shared" si="4"/>
        <v>8.2586309623966633E-4</v>
      </c>
      <c r="J6" s="2">
        <f t="shared" si="11"/>
        <v>1.6877483145385421E-2</v>
      </c>
      <c r="K6" s="1">
        <f t="shared" si="12"/>
        <v>8.2586309623966644E-4</v>
      </c>
      <c r="L6" s="1"/>
      <c r="M6" s="1">
        <f t="shared" si="5"/>
        <v>5.7304210550149108E-2</v>
      </c>
      <c r="N6">
        <f t="shared" si="6"/>
        <v>0.12127196</v>
      </c>
      <c r="P6">
        <f t="shared" si="7"/>
        <v>0.65194810434618877</v>
      </c>
      <c r="Q6">
        <f t="shared" si="8"/>
        <v>2.2135629535165169</v>
      </c>
      <c r="R6">
        <f t="shared" si="9"/>
        <v>8.412234145048908E-4</v>
      </c>
      <c r="S6">
        <f t="shared" si="10"/>
        <v>2.3593937720898501</v>
      </c>
    </row>
    <row r="7" spans="1:19" x14ac:dyDescent="0.3">
      <c r="A7" s="1">
        <v>24.370290000000001</v>
      </c>
      <c r="B7" s="2">
        <v>2.4040140000000001</v>
      </c>
      <c r="C7" s="1">
        <f t="shared" si="0"/>
        <v>2.4040140000000002E-2</v>
      </c>
      <c r="D7" s="1"/>
      <c r="E7" s="1">
        <f t="shared" si="1"/>
        <v>1.637135612752944E-4</v>
      </c>
      <c r="F7" s="1"/>
      <c r="G7" s="2">
        <f t="shared" si="2"/>
        <v>11.595986</v>
      </c>
      <c r="H7" s="2">
        <f t="shared" si="3"/>
        <v>0.11595986</v>
      </c>
      <c r="I7" s="2">
        <f t="shared" si="4"/>
        <v>7.8968764930589254E-4</v>
      </c>
      <c r="J7" s="2">
        <f t="shared" si="11"/>
        <v>2.0849864721441839E-2</v>
      </c>
      <c r="K7" s="1">
        <f t="shared" si="12"/>
        <v>7.8968764930589276E-4</v>
      </c>
      <c r="L7" s="1"/>
      <c r="M7" s="1">
        <f t="shared" si="5"/>
        <v>7.0791659375248908E-2</v>
      </c>
      <c r="N7">
        <f t="shared" si="6"/>
        <v>0.11595986</v>
      </c>
      <c r="P7">
        <f t="shared" si="7"/>
        <v>0.64797572277013238</v>
      </c>
      <c r="Q7">
        <f t="shared" si="8"/>
        <v>2.2000755046914171</v>
      </c>
      <c r="R7">
        <f t="shared" si="9"/>
        <v>7.9947400254151561E-4</v>
      </c>
      <c r="S7">
        <f t="shared" si="10"/>
        <v>0.95772709652385724</v>
      </c>
    </row>
    <row r="8" spans="1:19" x14ac:dyDescent="0.3">
      <c r="A8" s="1">
        <v>29.71397</v>
      </c>
      <c r="B8" s="2">
        <v>2.8907090000000002</v>
      </c>
      <c r="C8" s="1">
        <f t="shared" si="0"/>
        <v>2.8907090000000003E-2</v>
      </c>
      <c r="D8" s="1"/>
      <c r="E8" s="1">
        <f t="shared" si="1"/>
        <v>1.9685753285985234E-4</v>
      </c>
      <c r="F8" s="1"/>
      <c r="G8" s="2">
        <f t="shared" si="2"/>
        <v>11.109290999999999</v>
      </c>
      <c r="H8" s="2">
        <f t="shared" si="3"/>
        <v>0.11109290999999999</v>
      </c>
      <c r="I8" s="2">
        <f t="shared" si="4"/>
        <v>7.565436777213346E-4</v>
      </c>
      <c r="J8" s="2">
        <f t="shared" si="11"/>
        <v>2.4892592041207778E-2</v>
      </c>
      <c r="K8" s="1">
        <f t="shared" si="12"/>
        <v>7.5654367772133428E-4</v>
      </c>
      <c r="L8" s="1"/>
      <c r="M8" s="1">
        <f t="shared" si="5"/>
        <v>8.4517953487534742E-2</v>
      </c>
      <c r="N8">
        <f t="shared" si="6"/>
        <v>0.11109290999999999</v>
      </c>
      <c r="P8">
        <f t="shared" si="7"/>
        <v>0.64393299545036642</v>
      </c>
      <c r="Q8">
        <f t="shared" si="8"/>
        <v>2.1863492105791309</v>
      </c>
      <c r="R8">
        <f t="shared" si="9"/>
        <v>7.6114070957515861E-4</v>
      </c>
      <c r="S8">
        <f t="shared" si="10"/>
        <v>0.21132701865075559</v>
      </c>
    </row>
    <row r="9" spans="1:19" x14ac:dyDescent="0.3">
      <c r="A9" s="1">
        <v>35.058599999999998</v>
      </c>
      <c r="B9" s="2">
        <v>3.4486279999999998</v>
      </c>
      <c r="C9" s="1">
        <f t="shared" si="0"/>
        <v>3.4486280000000001E-2</v>
      </c>
      <c r="D9" s="1"/>
      <c r="E9" s="1">
        <f t="shared" si="1"/>
        <v>2.3485186500315556E-4</v>
      </c>
      <c r="F9" s="1"/>
      <c r="G9" s="2">
        <f t="shared" si="2"/>
        <v>10.551372000000001</v>
      </c>
      <c r="H9" s="2">
        <f t="shared" si="3"/>
        <v>0.10551372000000001</v>
      </c>
      <c r="I9" s="2">
        <f t="shared" si="4"/>
        <v>7.1854934557803144E-4</v>
      </c>
      <c r="J9" s="2">
        <f t="shared" si="11"/>
        <v>2.8732972430064493E-2</v>
      </c>
      <c r="K9" s="1">
        <f t="shared" si="12"/>
        <v>7.1854934557803176E-4</v>
      </c>
      <c r="L9" s="1"/>
      <c r="M9" s="1">
        <f t="shared" si="5"/>
        <v>9.7557217961982134E-2</v>
      </c>
      <c r="N9">
        <f t="shared" si="6"/>
        <v>0.10551372000000001</v>
      </c>
      <c r="P9">
        <f t="shared" si="7"/>
        <v>0.64009261506150972</v>
      </c>
      <c r="Q9">
        <f t="shared" si="8"/>
        <v>2.1733099461046836</v>
      </c>
      <c r="R9">
        <f t="shared" si="9"/>
        <v>7.1860408249455575E-4</v>
      </c>
      <c r="S9">
        <f t="shared" si="10"/>
        <v>2.9961300305539709E-5</v>
      </c>
    </row>
    <row r="10" spans="1:19" x14ac:dyDescent="0.3">
      <c r="A10" s="1">
        <v>40.402729999999998</v>
      </c>
      <c r="B10" s="2">
        <v>3.9696159999999998</v>
      </c>
      <c r="C10" s="1">
        <f t="shared" si="0"/>
        <v>3.9696160000000001E-2</v>
      </c>
      <c r="D10" s="1"/>
      <c r="E10" s="1">
        <f t="shared" si="1"/>
        <v>2.7033119285303206E-4</v>
      </c>
      <c r="F10" s="1"/>
      <c r="G10" s="2">
        <f t="shared" si="2"/>
        <v>10.030384</v>
      </c>
      <c r="H10" s="2">
        <f t="shared" si="3"/>
        <v>0.10030383999999999</v>
      </c>
      <c r="I10" s="2">
        <f t="shared" si="4"/>
        <v>6.830700177281548E-4</v>
      </c>
      <c r="J10" s="2">
        <f t="shared" si="11"/>
        <v>3.2383387403906054E-2</v>
      </c>
      <c r="K10" s="1">
        <f t="shared" si="12"/>
        <v>6.8307001772815415E-4</v>
      </c>
      <c r="L10" s="1"/>
      <c r="M10" s="1">
        <f t="shared" si="5"/>
        <v>0.10995149182701799</v>
      </c>
      <c r="N10">
        <f t="shared" si="6"/>
        <v>0.10030383999999999</v>
      </c>
      <c r="P10">
        <f t="shared" si="7"/>
        <v>0.63644220008766816</v>
      </c>
      <c r="Q10">
        <f t="shared" si="8"/>
        <v>2.1609156722396481</v>
      </c>
      <c r="R10">
        <f t="shared" si="9"/>
        <v>6.7922624231691014E-4</v>
      </c>
      <c r="S10">
        <f t="shared" si="10"/>
        <v>0.14774609412084083</v>
      </c>
    </row>
    <row r="11" spans="1:19" x14ac:dyDescent="0.3">
      <c r="A11" s="1">
        <v>45.747019999999999</v>
      </c>
      <c r="B11" s="2">
        <v>4.5021449999999996</v>
      </c>
      <c r="C11" s="1">
        <f t="shared" si="0"/>
        <v>4.5021449999999998E-2</v>
      </c>
      <c r="D11" s="1"/>
      <c r="E11" s="1">
        <f t="shared" si="1"/>
        <v>3.0659646380085982E-4</v>
      </c>
      <c r="F11" s="1"/>
      <c r="G11" s="2">
        <f t="shared" si="2"/>
        <v>9.4978550000000013</v>
      </c>
      <c r="H11" s="2">
        <f t="shared" si="3"/>
        <v>9.4978550000000009E-2</v>
      </c>
      <c r="I11" s="2">
        <f t="shared" si="4"/>
        <v>6.468047467803272E-4</v>
      </c>
      <c r="J11" s="2">
        <f t="shared" si="11"/>
        <v>3.5840099544076687E-2</v>
      </c>
      <c r="K11" s="1">
        <f t="shared" si="12"/>
        <v>6.4680474678032666E-4</v>
      </c>
      <c r="L11" s="1"/>
      <c r="M11" s="1">
        <f t="shared" si="5"/>
        <v>0.12168808540470163</v>
      </c>
      <c r="N11">
        <f t="shared" si="6"/>
        <v>9.4978550000000009E-2</v>
      </c>
      <c r="P11">
        <f t="shared" si="7"/>
        <v>0.63298548794749743</v>
      </c>
      <c r="Q11">
        <f t="shared" si="8"/>
        <v>2.1491790786619638</v>
      </c>
      <c r="R11">
        <f t="shared" si="9"/>
        <v>6.3967181754606174E-4</v>
      </c>
      <c r="S11">
        <f t="shared" si="10"/>
        <v>0.50878679461031118</v>
      </c>
    </row>
    <row r="12" spans="1:19" x14ac:dyDescent="0.3">
      <c r="A12" s="1">
        <v>50.777459999999998</v>
      </c>
      <c r="B12" s="2">
        <v>5.0422580000000004</v>
      </c>
      <c r="C12" s="1">
        <f t="shared" si="0"/>
        <v>5.0422580000000002E-2</v>
      </c>
      <c r="D12" s="1"/>
      <c r="E12" s="1">
        <f t="shared" si="1"/>
        <v>3.4337820580447679E-4</v>
      </c>
      <c r="F12" s="1"/>
      <c r="G12" s="2">
        <f t="shared" si="2"/>
        <v>8.9577419999999996</v>
      </c>
      <c r="H12" s="2">
        <f t="shared" si="3"/>
        <v>8.9577419999999991E-2</v>
      </c>
      <c r="I12" s="2">
        <f t="shared" si="4"/>
        <v>6.1002300477671018E-4</v>
      </c>
      <c r="J12" s="2">
        <f t="shared" si="11"/>
        <v>3.8908783668225637E-2</v>
      </c>
      <c r="K12" s="1">
        <f t="shared" si="12"/>
        <v>6.1002300477670953E-4</v>
      </c>
      <c r="L12" s="1"/>
      <c r="M12" s="1">
        <f t="shared" si="5"/>
        <v>0.13210720534381479</v>
      </c>
      <c r="N12">
        <f t="shared" si="6"/>
        <v>8.9577419999999991E-2</v>
      </c>
      <c r="P12">
        <f t="shared" si="7"/>
        <v>0.62991680382334858</v>
      </c>
      <c r="Q12">
        <f t="shared" si="8"/>
        <v>2.1387599587228512</v>
      </c>
      <c r="R12">
        <f t="shared" si="9"/>
        <v>6.0037095325757739E-4</v>
      </c>
      <c r="S12">
        <f t="shared" si="10"/>
        <v>0.93162098527980974</v>
      </c>
    </row>
    <row r="13" spans="1:19" x14ac:dyDescent="0.3">
      <c r="A13" s="1">
        <v>55.807940000000002</v>
      </c>
      <c r="B13" s="2">
        <v>5.5853390000000003</v>
      </c>
      <c r="C13" s="1">
        <f t="shared" si="0"/>
        <v>5.5853390000000003E-2</v>
      </c>
      <c r="D13" s="1"/>
      <c r="E13" s="1">
        <f t="shared" si="1"/>
        <v>3.8036206886473691E-4</v>
      </c>
      <c r="F13" s="1"/>
      <c r="G13" s="2">
        <f t="shared" si="2"/>
        <v>8.4146609999999988</v>
      </c>
      <c r="H13" s="2">
        <f t="shared" si="3"/>
        <v>8.4146609999999983E-2</v>
      </c>
      <c r="I13" s="2">
        <f t="shared" si="4"/>
        <v>5.7303914171645E-4</v>
      </c>
      <c r="J13" s="2">
        <f t="shared" si="11"/>
        <v>4.1791445609847405E-2</v>
      </c>
      <c r="K13" s="1">
        <f t="shared" si="12"/>
        <v>5.7303914171644968E-4</v>
      </c>
      <c r="L13" s="1"/>
      <c r="M13" s="1">
        <f t="shared" si="5"/>
        <v>0.1418947231522838</v>
      </c>
      <c r="N13">
        <f t="shared" si="6"/>
        <v>8.4146609999999983E-2</v>
      </c>
      <c r="P13">
        <f t="shared" si="7"/>
        <v>0.62703414188172679</v>
      </c>
      <c r="Q13">
        <f t="shared" si="8"/>
        <v>2.128972440914382</v>
      </c>
      <c r="R13">
        <f t="shared" si="9"/>
        <v>5.6139138239341148E-4</v>
      </c>
      <c r="S13">
        <f t="shared" si="10"/>
        <v>1.3567029724742319</v>
      </c>
    </row>
    <row r="14" spans="1:19" x14ac:dyDescent="0.3">
      <c r="A14" s="1">
        <v>61.780749999999998</v>
      </c>
      <c r="B14" s="2">
        <v>6.1643610000000004</v>
      </c>
      <c r="C14" s="1">
        <f t="shared" si="0"/>
        <v>6.1643610000000001E-2</v>
      </c>
      <c r="D14" s="1"/>
      <c r="E14" s="1">
        <f t="shared" si="1"/>
        <v>4.1979351713281829E-4</v>
      </c>
      <c r="F14" s="1"/>
      <c r="G14" s="2">
        <f t="shared" si="2"/>
        <v>7.8356389999999996</v>
      </c>
      <c r="H14" s="2">
        <f t="shared" si="3"/>
        <v>7.8356389999999998E-2</v>
      </c>
      <c r="I14" s="2">
        <f t="shared" si="4"/>
        <v>5.3360769344836868E-4</v>
      </c>
      <c r="J14" s="2">
        <f t="shared" si="11"/>
        <v>4.4978582977352757E-2</v>
      </c>
      <c r="K14" s="1">
        <f t="shared" si="12"/>
        <v>5.3360769344836933E-4</v>
      </c>
      <c r="L14" s="1"/>
      <c r="M14" s="1">
        <f t="shared" si="5"/>
        <v>0.15271602803444631</v>
      </c>
      <c r="N14">
        <f t="shared" si="6"/>
        <v>7.8356389999999998E-2</v>
      </c>
      <c r="P14">
        <f t="shared" si="7"/>
        <v>0.62384700451422137</v>
      </c>
      <c r="Q14">
        <f t="shared" si="8"/>
        <v>2.1181511360322194</v>
      </c>
      <c r="R14">
        <f t="shared" si="9"/>
        <v>5.2010429714417479E-4</v>
      </c>
      <c r="S14">
        <f t="shared" si="10"/>
        <v>1.8234171174813463</v>
      </c>
    </row>
    <row r="15" spans="1:19" x14ac:dyDescent="0.3">
      <c r="A15" s="1">
        <v>67.439490000000006</v>
      </c>
      <c r="B15" s="2">
        <v>6.7341509999999998</v>
      </c>
      <c r="C15" s="1">
        <f t="shared" si="0"/>
        <v>6.7341509999999993E-2</v>
      </c>
      <c r="D15" s="1"/>
      <c r="E15" s="1">
        <f t="shared" si="1"/>
        <v>4.5859626540260785E-4</v>
      </c>
      <c r="F15" s="1"/>
      <c r="G15" s="2">
        <f t="shared" si="2"/>
        <v>7.2658490000000002</v>
      </c>
      <c r="H15" s="2">
        <f t="shared" si="3"/>
        <v>7.2658490000000006E-2</v>
      </c>
      <c r="I15" s="2">
        <f t="shared" si="4"/>
        <v>4.9480494517857912E-4</v>
      </c>
      <c r="J15" s="2">
        <f t="shared" si="11"/>
        <v>4.7778555512832596E-2</v>
      </c>
      <c r="K15" s="1">
        <f t="shared" si="12"/>
        <v>4.9480494517857945E-4</v>
      </c>
      <c r="L15" s="1"/>
      <c r="M15" s="1">
        <f t="shared" si="5"/>
        <v>0.16222279005136714</v>
      </c>
      <c r="N15">
        <f t="shared" si="6"/>
        <v>7.2658490000000006E-2</v>
      </c>
      <c r="P15">
        <f t="shared" si="7"/>
        <v>0.62104703197874156</v>
      </c>
      <c r="Q15">
        <f t="shared" si="8"/>
        <v>2.1086443740152987</v>
      </c>
      <c r="R15">
        <f t="shared" si="9"/>
        <v>4.8011888334190854E-4</v>
      </c>
      <c r="S15">
        <f t="shared" si="10"/>
        <v>2.1568041227052155</v>
      </c>
    </row>
    <row r="16" spans="1:19" x14ac:dyDescent="0.3">
      <c r="A16" s="1">
        <v>73.410820000000001</v>
      </c>
      <c r="B16" s="2">
        <v>7.2021170000000003</v>
      </c>
      <c r="C16" s="1">
        <f t="shared" si="0"/>
        <v>7.2021170000000009E-2</v>
      </c>
      <c r="D16" s="1"/>
      <c r="E16" s="1">
        <f t="shared" si="1"/>
        <v>4.9046479046766769E-4</v>
      </c>
      <c r="F16" s="1"/>
      <c r="G16" s="2">
        <f t="shared" si="2"/>
        <v>6.7978829999999997</v>
      </c>
      <c r="H16" s="2">
        <f t="shared" si="3"/>
        <v>6.797882999999999E-2</v>
      </c>
      <c r="I16" s="2">
        <f t="shared" si="4"/>
        <v>4.6293642011351928E-4</v>
      </c>
      <c r="J16" s="2">
        <f t="shared" si="11"/>
        <v>5.0542901646349052E-2</v>
      </c>
      <c r="K16" s="1">
        <f t="shared" si="12"/>
        <v>4.6293642011351879E-4</v>
      </c>
      <c r="L16" s="1"/>
      <c r="M16" s="1">
        <f t="shared" si="5"/>
        <v>0.1716085895514442</v>
      </c>
      <c r="N16">
        <f t="shared" si="6"/>
        <v>6.797882999999999E-2</v>
      </c>
      <c r="P16">
        <f t="shared" si="7"/>
        <v>0.61828268584522517</v>
      </c>
      <c r="Q16">
        <f t="shared" si="8"/>
        <v>2.0992585745152219</v>
      </c>
      <c r="R16">
        <f t="shared" si="9"/>
        <v>4.4719681225283614E-4</v>
      </c>
      <c r="S16">
        <f t="shared" si="10"/>
        <v>2.477352556080632</v>
      </c>
    </row>
    <row r="17" spans="1:74" x14ac:dyDescent="0.3">
      <c r="A17" s="1">
        <v>78.755099999999999</v>
      </c>
      <c r="B17" s="2">
        <v>7.7339200000000003</v>
      </c>
      <c r="C17" s="1">
        <f t="shared" si="0"/>
        <v>7.7339199999999997E-2</v>
      </c>
      <c r="D17" s="1"/>
      <c r="E17" s="1">
        <f t="shared" si="1"/>
        <v>5.2668062075271807E-4</v>
      </c>
      <c r="F17" s="1"/>
      <c r="G17" s="2">
        <f t="shared" si="2"/>
        <v>6.2660799999999997</v>
      </c>
      <c r="H17" s="2">
        <f t="shared" si="3"/>
        <v>6.2660800000000003E-2</v>
      </c>
      <c r="I17" s="2">
        <f t="shared" si="4"/>
        <v>4.267205898284689E-4</v>
      </c>
      <c r="J17" s="2">
        <f t="shared" si="11"/>
        <v>5.2823415960157542E-2</v>
      </c>
      <c r="K17" s="1">
        <f t="shared" si="12"/>
        <v>4.2672058982846922E-4</v>
      </c>
      <c r="L17" s="1"/>
      <c r="M17" s="1">
        <f t="shared" si="5"/>
        <v>0.17935163223591233</v>
      </c>
      <c r="N17">
        <f t="shared" si="6"/>
        <v>6.2660800000000003E-2</v>
      </c>
      <c r="P17">
        <f t="shared" si="7"/>
        <v>0.61600217153141668</v>
      </c>
      <c r="Q17">
        <f t="shared" si="8"/>
        <v>2.0915155318307534</v>
      </c>
      <c r="R17">
        <f t="shared" si="9"/>
        <v>4.1069187134420233E-4</v>
      </c>
      <c r="S17">
        <f t="shared" si="10"/>
        <v>2.5691981624787905</v>
      </c>
    </row>
    <row r="18" spans="1:74" x14ac:dyDescent="0.3">
      <c r="A18" s="1">
        <v>85.041219999999996</v>
      </c>
      <c r="B18" s="2">
        <v>8.2648600000000005</v>
      </c>
      <c r="C18" s="1">
        <f t="shared" si="0"/>
        <v>8.2648600000000003E-2</v>
      </c>
      <c r="D18" s="1"/>
      <c r="E18" s="1">
        <f t="shared" si="1"/>
        <v>5.6283768066314494E-4</v>
      </c>
      <c r="F18" s="1"/>
      <c r="G18" s="2">
        <f t="shared" si="2"/>
        <v>5.7351399999999995</v>
      </c>
      <c r="H18" s="2">
        <f t="shared" si="3"/>
        <v>5.7351399999999997E-2</v>
      </c>
      <c r="I18" s="2">
        <f t="shared" si="4"/>
        <v>3.9056352991804203E-4</v>
      </c>
      <c r="J18" s="2">
        <f t="shared" si="11"/>
        <v>5.5278545176845946E-2</v>
      </c>
      <c r="K18" s="1">
        <f t="shared" si="12"/>
        <v>3.9056352991804241E-4</v>
      </c>
      <c r="L18" s="1"/>
      <c r="M18" s="1">
        <f t="shared" si="5"/>
        <v>0.18768754585223857</v>
      </c>
      <c r="N18">
        <f t="shared" si="6"/>
        <v>5.7351399999999997E-2</v>
      </c>
      <c r="P18">
        <f t="shared" si="7"/>
        <v>0.61354704231472823</v>
      </c>
      <c r="Q18">
        <f t="shared" si="8"/>
        <v>2.0831796182144271</v>
      </c>
      <c r="R18">
        <f t="shared" si="9"/>
        <v>3.7439480974853993E-4</v>
      </c>
      <c r="S18">
        <f t="shared" si="10"/>
        <v>2.6142751191967637</v>
      </c>
    </row>
    <row r="19" spans="1:74" x14ac:dyDescent="0.3">
      <c r="A19" s="1">
        <v>91.955510000000004</v>
      </c>
      <c r="B19" s="2">
        <v>8.8152249999999999</v>
      </c>
      <c r="C19" s="1">
        <f t="shared" si="0"/>
        <v>8.8152250000000001E-2</v>
      </c>
      <c r="D19" s="1"/>
      <c r="E19" s="1">
        <f t="shared" si="1"/>
        <v>6.0031758475325315E-4</v>
      </c>
      <c r="F19" s="1"/>
      <c r="G19" s="2">
        <f t="shared" si="2"/>
        <v>5.1847750000000001</v>
      </c>
      <c r="H19" s="2">
        <f t="shared" si="3"/>
        <v>5.1847749999999998E-2</v>
      </c>
      <c r="I19" s="2">
        <f t="shared" si="4"/>
        <v>3.5308362582793382E-4</v>
      </c>
      <c r="J19" s="2">
        <f t="shared" si="11"/>
        <v>5.7719867760071771E-2</v>
      </c>
      <c r="K19" s="1">
        <f t="shared" si="12"/>
        <v>3.5308362582793339E-4</v>
      </c>
      <c r="L19" s="1"/>
      <c r="M19" s="1">
        <f t="shared" si="5"/>
        <v>0.19597658173068688</v>
      </c>
      <c r="N19">
        <f t="shared" si="6"/>
        <v>5.1847749999999998E-2</v>
      </c>
      <c r="P19">
        <f t="shared" si="7"/>
        <v>0.61110571973150241</v>
      </c>
      <c r="Q19">
        <f t="shared" si="8"/>
        <v>2.0748905823359789</v>
      </c>
      <c r="R19">
        <f t="shared" si="9"/>
        <v>3.3711974646179373E-4</v>
      </c>
      <c r="S19">
        <f t="shared" si="10"/>
        <v>2.5484544441665964</v>
      </c>
    </row>
    <row r="20" spans="1:74" x14ac:dyDescent="0.3">
      <c r="A20" s="1">
        <v>98.868440000000007</v>
      </c>
      <c r="B20" s="2">
        <v>9.2641500000000008</v>
      </c>
      <c r="C20" s="1">
        <f t="shared" si="0"/>
        <v>9.2641500000000002E-2</v>
      </c>
      <c r="D20" s="1"/>
      <c r="E20" s="1">
        <f t="shared" si="1"/>
        <v>6.3088941607183598E-4</v>
      </c>
      <c r="F20" s="1"/>
      <c r="G20" s="2">
        <f t="shared" si="2"/>
        <v>4.7358499999999992</v>
      </c>
      <c r="H20" s="2">
        <f t="shared" si="3"/>
        <v>4.7358499999999991E-2</v>
      </c>
      <c r="I20" s="2">
        <f t="shared" si="4"/>
        <v>3.2251179450935093E-4</v>
      </c>
      <c r="J20" s="2">
        <f t="shared" si="11"/>
        <v>5.9949369219689297E-2</v>
      </c>
      <c r="K20" s="1">
        <f t="shared" si="12"/>
        <v>3.2251179450935066E-4</v>
      </c>
      <c r="L20" s="1"/>
      <c r="M20" s="1">
        <f t="shared" si="5"/>
        <v>0.20354642019316635</v>
      </c>
      <c r="N20">
        <f t="shared" si="6"/>
        <v>4.7358499999999991E-2</v>
      </c>
      <c r="P20">
        <f t="shared" si="7"/>
        <v>0.60887621827188487</v>
      </c>
      <c r="Q20">
        <f t="shared" si="8"/>
        <v>2.0673207438734993</v>
      </c>
      <c r="R20">
        <f t="shared" si="9"/>
        <v>3.0680672768700252E-4</v>
      </c>
      <c r="S20">
        <f t="shared" si="10"/>
        <v>2.4664912389442022</v>
      </c>
    </row>
    <row r="21" spans="1:74" x14ac:dyDescent="0.3">
      <c r="A21" s="1">
        <v>105.7808</v>
      </c>
      <c r="B21" s="2">
        <v>9.6677510000000009</v>
      </c>
      <c r="C21" s="1">
        <f t="shared" si="0"/>
        <v>9.6677510000000008E-2</v>
      </c>
      <c r="D21" s="1"/>
      <c r="E21" s="1">
        <f t="shared" si="1"/>
        <v>6.5837467907124865E-4</v>
      </c>
      <c r="F21" s="1"/>
      <c r="G21" s="2">
        <f t="shared" si="2"/>
        <v>4.3322489999999991</v>
      </c>
      <c r="H21" s="2">
        <f t="shared" si="3"/>
        <v>4.3322489999999991E-2</v>
      </c>
      <c r="I21" s="2">
        <f t="shared" si="4"/>
        <v>2.9502653150993827E-4</v>
      </c>
      <c r="J21" s="2">
        <f t="shared" si="11"/>
        <v>6.1988698815037331E-2</v>
      </c>
      <c r="K21" s="1">
        <f t="shared" si="12"/>
        <v>2.9502653150993821E-4</v>
      </c>
      <c r="L21" s="1"/>
      <c r="M21" s="1">
        <f t="shared" si="5"/>
        <v>0.21047056708795533</v>
      </c>
      <c r="N21">
        <f t="shared" si="6"/>
        <v>4.3322489999999991E-2</v>
      </c>
      <c r="P21">
        <f t="shared" si="7"/>
        <v>0.60683688867653685</v>
      </c>
      <c r="Q21">
        <f t="shared" si="8"/>
        <v>2.0603965969787104</v>
      </c>
      <c r="R21">
        <f t="shared" si="9"/>
        <v>2.7971986621434667E-4</v>
      </c>
      <c r="S21">
        <f t="shared" si="10"/>
        <v>2.3429400247126662</v>
      </c>
    </row>
    <row r="22" spans="1:74" x14ac:dyDescent="0.3">
      <c r="A22" s="1">
        <v>112.6927</v>
      </c>
      <c r="B22" s="2">
        <v>10.043290000000001</v>
      </c>
      <c r="C22" s="1">
        <f t="shared" si="0"/>
        <v>0.10043290000000001</v>
      </c>
      <c r="D22" s="1"/>
      <c r="E22" s="1">
        <f t="shared" si="1"/>
        <v>6.8394891744413778E-4</v>
      </c>
      <c r="F22" s="1"/>
      <c r="G22" s="2">
        <f t="shared" si="2"/>
        <v>3.9567099999999993</v>
      </c>
      <c r="H22" s="2">
        <f t="shared" si="3"/>
        <v>3.9567099999999994E-2</v>
      </c>
      <c r="I22" s="2">
        <f t="shared" si="4"/>
        <v>2.6945229313704913E-4</v>
      </c>
      <c r="J22" s="2">
        <f t="shared" si="11"/>
        <v>6.3851126119971305E-2</v>
      </c>
      <c r="K22" s="1">
        <f t="shared" si="12"/>
        <v>2.6945229313704957E-4</v>
      </c>
      <c r="L22" s="1"/>
      <c r="M22" s="1">
        <f t="shared" si="5"/>
        <v>0.21679407667151926</v>
      </c>
      <c r="N22">
        <f t="shared" si="6"/>
        <v>3.9567099999999994E-2</v>
      </c>
      <c r="P22">
        <f t="shared" si="7"/>
        <v>0.60497446137160282</v>
      </c>
      <c r="Q22">
        <f t="shared" si="8"/>
        <v>2.0540730873951465</v>
      </c>
      <c r="R22">
        <f t="shared" si="9"/>
        <v>2.5468841510215305E-4</v>
      </c>
      <c r="S22">
        <f t="shared" si="10"/>
        <v>2.1797209462929992</v>
      </c>
    </row>
    <row r="23" spans="1:74" x14ac:dyDescent="0.3">
      <c r="A23" s="1">
        <v>119.6036</v>
      </c>
      <c r="B23" s="2">
        <v>10.33466</v>
      </c>
      <c r="C23" s="1">
        <f t="shared" si="0"/>
        <v>0.1033466</v>
      </c>
      <c r="D23" s="1"/>
      <c r="E23" s="1">
        <f t="shared" si="1"/>
        <v>7.0379123963892638E-4</v>
      </c>
      <c r="F23" s="1"/>
      <c r="G23" s="2">
        <f t="shared" si="2"/>
        <v>3.6653400000000005</v>
      </c>
      <c r="H23" s="2">
        <f t="shared" si="3"/>
        <v>3.6653400000000003E-2</v>
      </c>
      <c r="I23" s="2">
        <f t="shared" si="4"/>
        <v>2.4960997094226059E-4</v>
      </c>
      <c r="J23" s="2">
        <f t="shared" si="11"/>
        <v>6.5576155668156166E-2</v>
      </c>
      <c r="K23" s="1">
        <f t="shared" si="12"/>
        <v>2.4960997094225962E-4</v>
      </c>
      <c r="L23" s="1"/>
      <c r="M23" s="1">
        <f t="shared" si="5"/>
        <v>0.22265107890241417</v>
      </c>
      <c r="N23">
        <f t="shared" si="6"/>
        <v>3.6653400000000003E-2</v>
      </c>
      <c r="P23">
        <f t="shared" si="7"/>
        <v>0.60324943182341806</v>
      </c>
      <c r="Q23">
        <f t="shared" si="8"/>
        <v>2.0482160851642517</v>
      </c>
      <c r="R23">
        <f t="shared" si="9"/>
        <v>2.3526055466215935E-4</v>
      </c>
      <c r="S23">
        <f t="shared" si="10"/>
        <v>2.0590574757960662</v>
      </c>
    </row>
    <row r="24" spans="1:74" x14ac:dyDescent="0.3">
      <c r="A24" s="1">
        <v>126.51390000000001</v>
      </c>
      <c r="B24" s="2">
        <v>10.58718</v>
      </c>
      <c r="C24" s="1">
        <f t="shared" si="0"/>
        <v>0.1058718</v>
      </c>
      <c r="D24" s="1"/>
      <c r="E24" s="1">
        <f t="shared" si="1"/>
        <v>7.2098787347435217E-4</v>
      </c>
      <c r="F24" s="1"/>
      <c r="G24" s="2">
        <f t="shared" si="2"/>
        <v>3.41282</v>
      </c>
      <c r="H24" s="2">
        <f t="shared" si="3"/>
        <v>3.4128199999999997E-2</v>
      </c>
      <c r="I24" s="2">
        <f t="shared" si="4"/>
        <v>2.3241333710683474E-4</v>
      </c>
      <c r="J24" s="2">
        <f t="shared" si="11"/>
        <v>6.7182201551565526E-2</v>
      </c>
      <c r="K24" s="1">
        <f t="shared" si="12"/>
        <v>2.324133371068345E-4</v>
      </c>
      <c r="L24" s="1"/>
      <c r="M24" s="1">
        <f t="shared" si="5"/>
        <v>0.22810409524752329</v>
      </c>
      <c r="N24">
        <f t="shared" si="6"/>
        <v>3.4128199999999997E-2</v>
      </c>
      <c r="P24">
        <f t="shared" si="7"/>
        <v>0.60164338594000866</v>
      </c>
      <c r="Q24">
        <f t="shared" si="8"/>
        <v>2.0427630688191423</v>
      </c>
      <c r="R24">
        <f t="shared" si="9"/>
        <v>2.1846932085556073E-4</v>
      </c>
      <c r="S24">
        <f t="shared" si="10"/>
        <v>1.9443558921578685</v>
      </c>
    </row>
    <row r="25" spans="1:74" x14ac:dyDescent="0.3">
      <c r="A25" s="1">
        <v>133.4247</v>
      </c>
      <c r="B25" s="2">
        <v>10.8764</v>
      </c>
      <c r="C25" s="1">
        <f t="shared" si="0"/>
        <v>0.108764</v>
      </c>
      <c r="D25" s="1"/>
      <c r="E25" s="1">
        <f t="shared" si="1"/>
        <v>7.4068378048323014E-4</v>
      </c>
      <c r="F25" s="1"/>
      <c r="G25" s="2">
        <f t="shared" si="2"/>
        <v>3.1235999999999997</v>
      </c>
      <c r="H25" s="2">
        <f t="shared" si="3"/>
        <v>3.1235999999999996E-2</v>
      </c>
      <c r="I25" s="2">
        <f t="shared" si="4"/>
        <v>2.1271743009795681E-4</v>
      </c>
      <c r="J25" s="2">
        <f t="shared" si="11"/>
        <v>6.8652249167486482E-2</v>
      </c>
      <c r="K25" s="1">
        <f t="shared" si="12"/>
        <v>2.1271743009795629E-4</v>
      </c>
      <c r="L25" s="1"/>
      <c r="M25" s="1">
        <f t="shared" si="5"/>
        <v>0.23309535593348119</v>
      </c>
      <c r="N25">
        <f t="shared" si="6"/>
        <v>3.1235999999999996E-2</v>
      </c>
      <c r="P25">
        <f t="shared" si="7"/>
        <v>0.6001733383240877</v>
      </c>
      <c r="Q25">
        <f t="shared" si="8"/>
        <v>2.0377718081331846</v>
      </c>
      <c r="R25">
        <f t="shared" si="9"/>
        <v>1.9946653413668077E-4</v>
      </c>
      <c r="S25">
        <f t="shared" si="10"/>
        <v>1.7558624377654786</v>
      </c>
    </row>
    <row r="26" spans="1:74" x14ac:dyDescent="0.3">
      <c r="A26" s="1">
        <v>140.3339</v>
      </c>
      <c r="B26" s="2">
        <v>11.049060000000001</v>
      </c>
      <c r="C26" s="1">
        <f t="shared" si="0"/>
        <v>0.11049060000000001</v>
      </c>
      <c r="D26" s="1"/>
      <c r="E26" s="1">
        <f t="shared" si="1"/>
        <v>7.5244194141315507E-4</v>
      </c>
      <c r="F26" s="1"/>
      <c r="G26" s="2">
        <f t="shared" si="2"/>
        <v>2.9509399999999992</v>
      </c>
      <c r="H26" s="2">
        <f t="shared" si="3"/>
        <v>2.9509399999999991E-2</v>
      </c>
      <c r="I26" s="2">
        <f t="shared" si="4"/>
        <v>2.0095926916803192E-4</v>
      </c>
      <c r="J26" s="2">
        <f t="shared" si="11"/>
        <v>7.0040716950022244E-2</v>
      </c>
      <c r="K26" s="1">
        <f t="shared" si="12"/>
        <v>2.0095926916803146E-4</v>
      </c>
      <c r="L26" s="1"/>
      <c r="M26" s="1">
        <f t="shared" si="5"/>
        <v>0.23780962816632192</v>
      </c>
      <c r="N26">
        <f t="shared" si="6"/>
        <v>2.9509399999999991E-2</v>
      </c>
      <c r="P26">
        <f t="shared" si="7"/>
        <v>0.59878487054155194</v>
      </c>
      <c r="Q26">
        <f t="shared" si="8"/>
        <v>2.033057535900344</v>
      </c>
      <c r="R26">
        <f t="shared" si="9"/>
        <v>1.8800488182677859E-4</v>
      </c>
      <c r="S26">
        <f t="shared" si="10"/>
        <v>1.6781615138721273</v>
      </c>
    </row>
    <row r="27" spans="1:74" x14ac:dyDescent="0.3">
      <c r="A27" s="1">
        <v>147.24340000000001</v>
      </c>
      <c r="B27" s="2">
        <v>11.238989999999999</v>
      </c>
      <c r="C27" s="1">
        <f t="shared" si="0"/>
        <v>0.11238989999999999</v>
      </c>
      <c r="D27" s="1"/>
      <c r="E27" s="1">
        <f t="shared" si="1"/>
        <v>7.6537619083641808E-4</v>
      </c>
      <c r="F27" s="1"/>
      <c r="G27" s="2">
        <f t="shared" si="2"/>
        <v>2.7610100000000006</v>
      </c>
      <c r="H27" s="2">
        <f t="shared" si="3"/>
        <v>2.7610100000000005E-2</v>
      </c>
      <c r="I27" s="2">
        <f t="shared" si="4"/>
        <v>1.8802501974476881E-4</v>
      </c>
      <c r="J27" s="2">
        <f t="shared" si="11"/>
        <v>7.1339875823948726E-2</v>
      </c>
      <c r="K27" s="1">
        <f t="shared" si="12"/>
        <v>1.8802501974476878E-4</v>
      </c>
      <c r="L27" s="1"/>
      <c r="M27" s="1">
        <f t="shared" si="5"/>
        <v>0.24222066937479339</v>
      </c>
      <c r="N27">
        <f t="shared" si="6"/>
        <v>2.7610100000000005E-2</v>
      </c>
      <c r="P27">
        <f t="shared" si="7"/>
        <v>0.59748571166762543</v>
      </c>
      <c r="Q27">
        <f t="shared" si="8"/>
        <v>2.0286464946918721</v>
      </c>
      <c r="R27">
        <f t="shared" si="9"/>
        <v>1.7552275715072987E-4</v>
      </c>
      <c r="S27">
        <f t="shared" si="10"/>
        <v>1.563065699703047</v>
      </c>
    </row>
    <row r="28" spans="1:74" x14ac:dyDescent="0.3">
      <c r="A28" s="1">
        <v>154.1523</v>
      </c>
      <c r="B28" s="2">
        <v>11.384460000000001</v>
      </c>
      <c r="C28" s="1">
        <f t="shared" si="0"/>
        <v>0.1138446</v>
      </c>
      <c r="D28" s="1"/>
      <c r="E28" s="1">
        <f t="shared" si="1"/>
        <v>7.7528271041522141E-4</v>
      </c>
      <c r="F28" s="1"/>
      <c r="G28" s="2">
        <f t="shared" si="2"/>
        <v>2.6155399999999993</v>
      </c>
      <c r="H28" s="2">
        <f t="shared" si="3"/>
        <v>2.6155399999999992E-2</v>
      </c>
      <c r="I28" s="2">
        <f t="shared" si="4"/>
        <v>1.7811850016596551E-4</v>
      </c>
      <c r="J28" s="2">
        <f t="shared" si="11"/>
        <v>7.2570478729745369E-2</v>
      </c>
      <c r="K28" s="1">
        <f t="shared" si="12"/>
        <v>1.7811850016596643E-4</v>
      </c>
      <c r="L28" s="1"/>
      <c r="M28" s="1">
        <f t="shared" si="5"/>
        <v>0.24639894213086347</v>
      </c>
      <c r="N28">
        <f t="shared" si="6"/>
        <v>2.6155399999999992E-2</v>
      </c>
      <c r="P28">
        <f t="shared" si="7"/>
        <v>0.59625510876182886</v>
      </c>
      <c r="Q28">
        <f t="shared" si="8"/>
        <v>2.0244682219358023</v>
      </c>
      <c r="R28">
        <f t="shared" si="9"/>
        <v>1.6593248147902525E-4</v>
      </c>
      <c r="S28">
        <f t="shared" si="10"/>
        <v>1.4849905143847955</v>
      </c>
    </row>
    <row r="29" spans="1:74" x14ac:dyDescent="0.3">
      <c r="A29" s="1">
        <v>161.0609</v>
      </c>
      <c r="B29" s="2">
        <v>11.51309</v>
      </c>
      <c r="C29" s="1">
        <f t="shared" si="0"/>
        <v>0.11513089999999999</v>
      </c>
      <c r="D29" s="1"/>
      <c r="E29" s="1">
        <f t="shared" si="1"/>
        <v>7.8404242453786839E-4</v>
      </c>
      <c r="F29" s="1"/>
      <c r="G29" s="2">
        <f t="shared" si="2"/>
        <v>2.48691</v>
      </c>
      <c r="H29" s="2">
        <f t="shared" si="3"/>
        <v>2.4869099999999998E-2</v>
      </c>
      <c r="I29" s="2">
        <f t="shared" si="4"/>
        <v>1.6935878604331853E-4</v>
      </c>
      <c r="J29" s="2">
        <f t="shared" si="11"/>
        <v>7.3740510839004236E-2</v>
      </c>
      <c r="K29" s="1">
        <f t="shared" si="12"/>
        <v>1.6935878604331791E-4</v>
      </c>
      <c r="L29" s="1"/>
      <c r="M29" s="1">
        <f t="shared" si="5"/>
        <v>0.25037155853117887</v>
      </c>
      <c r="N29">
        <f t="shared" si="6"/>
        <v>2.4869099999999998E-2</v>
      </c>
      <c r="P29">
        <f t="shared" si="7"/>
        <v>0.59508507665256993</v>
      </c>
      <c r="Q29">
        <f t="shared" si="8"/>
        <v>2.020495605535487</v>
      </c>
      <c r="R29">
        <f t="shared" si="9"/>
        <v>1.5746246892760717E-4</v>
      </c>
      <c r="S29">
        <f t="shared" si="10"/>
        <v>1.4152236091755217</v>
      </c>
    </row>
    <row r="30" spans="1:74" x14ac:dyDescent="0.3">
      <c r="A30" s="1">
        <v>167.9699</v>
      </c>
      <c r="B30" s="2">
        <v>11.66417</v>
      </c>
      <c r="C30" s="1">
        <f t="shared" si="0"/>
        <v>0.1166417</v>
      </c>
      <c r="D30" s="1"/>
      <c r="E30" s="1">
        <f t="shared" si="1"/>
        <v>7.9433098560176881E-4</v>
      </c>
      <c r="F30" s="1"/>
      <c r="G30" s="2">
        <f t="shared" si="2"/>
        <v>2.3358299999999996</v>
      </c>
      <c r="H30" s="2">
        <f t="shared" si="3"/>
        <v>2.3358299999999995E-2</v>
      </c>
      <c r="I30" s="2">
        <f t="shared" si="4"/>
        <v>1.590702249794181E-4</v>
      </c>
      <c r="J30" s="2">
        <f t="shared" si="11"/>
        <v>7.4839527023387031E-2</v>
      </c>
      <c r="K30" s="1">
        <f t="shared" si="12"/>
        <v>1.5907022497941762E-4</v>
      </c>
      <c r="L30" s="1"/>
      <c r="M30" s="1">
        <f t="shared" si="5"/>
        <v>0.25410305417453921</v>
      </c>
      <c r="N30">
        <f t="shared" si="6"/>
        <v>2.3358299999999995E-2</v>
      </c>
      <c r="P30">
        <f t="shared" si="7"/>
        <v>0.59398606046818714</v>
      </c>
      <c r="Q30">
        <f t="shared" si="8"/>
        <v>2.0167641098921263</v>
      </c>
      <c r="R30">
        <f t="shared" si="9"/>
        <v>1.4762347146225104E-4</v>
      </c>
      <c r="S30">
        <f t="shared" si="10"/>
        <v>1.3102816608276537</v>
      </c>
    </row>
    <row r="31" spans="1:74" x14ac:dyDescent="0.3">
      <c r="A31" s="1">
        <v>174.87880000000001</v>
      </c>
      <c r="B31" s="2">
        <v>11.80878</v>
      </c>
      <c r="C31" s="1">
        <f t="shared" si="0"/>
        <v>0.11808780000000001</v>
      </c>
      <c r="D31" s="1"/>
      <c r="E31" s="1">
        <f t="shared" si="1"/>
        <v>8.0417893910620785E-4</v>
      </c>
      <c r="F31" s="1"/>
      <c r="G31" s="2">
        <f t="shared" si="2"/>
        <v>2.1912199999999995</v>
      </c>
      <c r="H31" s="2">
        <f t="shared" si="3"/>
        <v>2.1912199999999996E-2</v>
      </c>
      <c r="I31" s="2">
        <f t="shared" si="4"/>
        <v>1.4922227147497915E-4</v>
      </c>
      <c r="J31" s="2">
        <f t="shared" si="11"/>
        <v>7.5870488774780517E-2</v>
      </c>
      <c r="K31" s="1">
        <f t="shared" si="12"/>
        <v>1.4922227147497915E-4</v>
      </c>
      <c r="L31" s="1"/>
      <c r="M31" s="1">
        <f t="shared" si="5"/>
        <v>0.25760348423049551</v>
      </c>
      <c r="N31">
        <f t="shared" si="6"/>
        <v>2.1912199999999996E-2</v>
      </c>
      <c r="P31">
        <f t="shared" si="7"/>
        <v>0.59295509871679364</v>
      </c>
      <c r="Q31">
        <f t="shared" si="8"/>
        <v>2.0132636798361703</v>
      </c>
      <c r="R31">
        <f t="shared" si="9"/>
        <v>1.3824381805129879E-4</v>
      </c>
      <c r="S31">
        <f t="shared" si="10"/>
        <v>1.2052643957591898</v>
      </c>
      <c r="U31" t="s">
        <v>17</v>
      </c>
      <c r="V31">
        <v>1.5668559896583349E-3</v>
      </c>
      <c r="AC31" s="7" t="s">
        <v>31</v>
      </c>
      <c r="AE31" s="11" t="s">
        <v>32</v>
      </c>
      <c r="AF31" s="12">
        <v>5.32</v>
      </c>
      <c r="AG31" s="11"/>
    </row>
    <row r="32" spans="1:74" x14ac:dyDescent="0.3">
      <c r="A32" s="1">
        <v>181.78729999999999</v>
      </c>
      <c r="B32" s="2">
        <v>11.925330000000001</v>
      </c>
      <c r="C32" s="1">
        <f t="shared" si="0"/>
        <v>0.11925330000000001</v>
      </c>
      <c r="D32" s="1"/>
      <c r="E32" s="1">
        <f t="shared" si="1"/>
        <v>8.1211600418429624E-4</v>
      </c>
      <c r="F32" s="1"/>
      <c r="G32" s="2">
        <f t="shared" si="2"/>
        <v>2.0746699999999993</v>
      </c>
      <c r="H32" s="2">
        <f t="shared" si="3"/>
        <v>2.0746699999999993E-2</v>
      </c>
      <c r="I32" s="2">
        <f t="shared" si="4"/>
        <v>1.4128520639689074E-4</v>
      </c>
      <c r="J32" s="2">
        <f t="shared" si="11"/>
        <v>7.6846557623173439E-2</v>
      </c>
      <c r="K32" s="1">
        <f t="shared" si="12"/>
        <v>1.4128520639689158E-4</v>
      </c>
      <c r="L32" s="1"/>
      <c r="M32" s="1">
        <f t="shared" si="5"/>
        <v>0.26091753611358348</v>
      </c>
      <c r="N32">
        <f t="shared" si="6"/>
        <v>2.0746699999999993E-2</v>
      </c>
      <c r="P32">
        <f t="shared" si="7"/>
        <v>0.59197902986840067</v>
      </c>
      <c r="Q32">
        <f t="shared" si="8"/>
        <v>2.0099496279530822</v>
      </c>
      <c r="R32">
        <f t="shared" si="9"/>
        <v>1.3067523156834893E-4</v>
      </c>
      <c r="S32">
        <f t="shared" si="10"/>
        <v>1.1257156586230845</v>
      </c>
      <c r="U32" t="s">
        <v>18</v>
      </c>
      <c r="V32">
        <v>1.5668559896583349E-3</v>
      </c>
      <c r="AE32" s="11" t="s">
        <v>33</v>
      </c>
      <c r="AF32" s="12">
        <v>705</v>
      </c>
      <c r="AG32" s="11" t="s">
        <v>34</v>
      </c>
      <c r="BV32" t="s">
        <v>25</v>
      </c>
    </row>
    <row r="33" spans="1:33" x14ac:dyDescent="0.3">
      <c r="A33" s="1">
        <v>188.6952</v>
      </c>
      <c r="B33" s="2">
        <v>11.998710000000001</v>
      </c>
      <c r="C33" s="1">
        <f t="shared" si="0"/>
        <v>0.11998710000000001</v>
      </c>
      <c r="D33" s="1"/>
      <c r="E33" s="1">
        <f t="shared" si="1"/>
        <v>8.1711318852947107E-4</v>
      </c>
      <c r="F33" s="1"/>
      <c r="G33" s="2">
        <f t="shared" si="2"/>
        <v>2.0012899999999991</v>
      </c>
      <c r="H33" s="2">
        <f t="shared" si="3"/>
        <v>2.001289999999999E-2</v>
      </c>
      <c r="I33" s="2">
        <f t="shared" si="4"/>
        <v>1.362880220517159E-4</v>
      </c>
      <c r="J33" s="2">
        <f t="shared" si="11"/>
        <v>7.7788021650704489E-2</v>
      </c>
      <c r="K33" s="1">
        <f t="shared" si="12"/>
        <v>1.362880220517159E-4</v>
      </c>
      <c r="L33" s="1"/>
      <c r="M33" s="1">
        <f t="shared" si="5"/>
        <v>0.26411409405971192</v>
      </c>
      <c r="N33">
        <f t="shared" si="6"/>
        <v>2.001289999999999E-2</v>
      </c>
      <c r="P33">
        <f t="shared" si="7"/>
        <v>0.59103756584086964</v>
      </c>
      <c r="Q33">
        <f t="shared" si="8"/>
        <v>2.0067530700069538</v>
      </c>
      <c r="R33">
        <f t="shared" si="9"/>
        <v>1.2585284546136747E-4</v>
      </c>
      <c r="S33">
        <f t="shared" si="10"/>
        <v>1.0889291047175584</v>
      </c>
      <c r="U33" t="s">
        <v>26</v>
      </c>
      <c r="V33">
        <f>AF39</f>
        <v>2.2708671640666656</v>
      </c>
      <c r="W33" t="s">
        <v>19</v>
      </c>
      <c r="AE33" s="11" t="s">
        <v>35</v>
      </c>
      <c r="AF33" s="11">
        <f>(AF32/100)*AF31</f>
        <v>37.506</v>
      </c>
      <c r="AG33" s="11" t="s">
        <v>34</v>
      </c>
    </row>
    <row r="34" spans="1:33" x14ac:dyDescent="0.3">
      <c r="A34" s="1">
        <v>195.60290000000001</v>
      </c>
      <c r="B34" s="2">
        <v>12.059139999999999</v>
      </c>
      <c r="C34" s="1">
        <f t="shared" si="0"/>
        <v>0.12059139999999999</v>
      </c>
      <c r="D34" s="1"/>
      <c r="E34" s="1">
        <f t="shared" si="1"/>
        <v>8.2122847675485816E-4</v>
      </c>
      <c r="F34" s="1"/>
      <c r="G34" s="2">
        <f t="shared" si="2"/>
        <v>1.9408600000000007</v>
      </c>
      <c r="H34" s="2">
        <f t="shared" si="3"/>
        <v>1.9408600000000008E-2</v>
      </c>
      <c r="I34" s="2">
        <f t="shared" si="4"/>
        <v>1.3217273382632881E-4</v>
      </c>
      <c r="J34" s="2">
        <f t="shared" si="11"/>
        <v>7.8701031244156616E-2</v>
      </c>
      <c r="K34" s="1">
        <f t="shared" si="12"/>
        <v>1.3217273382632805E-4</v>
      </c>
      <c r="L34" s="1"/>
      <c r="M34" s="1">
        <f t="shared" si="5"/>
        <v>0.26721404051066078</v>
      </c>
      <c r="N34">
        <f t="shared" si="6"/>
        <v>1.9408600000000008E-2</v>
      </c>
      <c r="P34">
        <f t="shared" si="7"/>
        <v>0.59012455624741755</v>
      </c>
      <c r="Q34">
        <f t="shared" si="8"/>
        <v>2.0036531235560049</v>
      </c>
      <c r="R34">
        <f t="shared" si="9"/>
        <v>1.2186411113368762E-4</v>
      </c>
      <c r="S34">
        <f t="shared" si="10"/>
        <v>1.0626770181922134</v>
      </c>
      <c r="AE34" s="11" t="s">
        <v>36</v>
      </c>
      <c r="AF34" s="11">
        <v>56.077399999999997</v>
      </c>
      <c r="AG34" s="11" t="s">
        <v>37</v>
      </c>
    </row>
    <row r="35" spans="1:33" x14ac:dyDescent="0.3">
      <c r="A35" s="1">
        <v>202.511</v>
      </c>
      <c r="B35" s="2">
        <v>12.14331</v>
      </c>
      <c r="C35" s="1">
        <f t="shared" si="0"/>
        <v>0.1214331</v>
      </c>
      <c r="D35" s="1"/>
      <c r="E35" s="1">
        <f t="shared" si="1"/>
        <v>8.2696046103304525E-4</v>
      </c>
      <c r="F35" s="1"/>
      <c r="G35" s="2">
        <f t="shared" si="2"/>
        <v>1.8566900000000004</v>
      </c>
      <c r="H35" s="2">
        <f t="shared" si="3"/>
        <v>1.8566900000000004E-2</v>
      </c>
      <c r="I35" s="2">
        <f t="shared" si="4"/>
        <v>1.2644074954814175E-4</v>
      </c>
      <c r="J35" s="2">
        <f t="shared" si="11"/>
        <v>7.9574496586110127E-2</v>
      </c>
      <c r="K35" s="1">
        <f t="shared" si="12"/>
        <v>1.2644074954814091E-4</v>
      </c>
      <c r="L35" s="1"/>
      <c r="M35" s="1">
        <f t="shared" si="5"/>
        <v>0.27017972214887631</v>
      </c>
      <c r="N35">
        <f t="shared" si="6"/>
        <v>1.8566900000000004E-2</v>
      </c>
      <c r="P35">
        <f t="shared" si="7"/>
        <v>0.58925109090546401</v>
      </c>
      <c r="Q35">
        <f t="shared" si="8"/>
        <v>2.0006874419177891</v>
      </c>
      <c r="R35">
        <f t="shared" si="9"/>
        <v>1.1640663154853598E-4</v>
      </c>
      <c r="S35">
        <f t="shared" si="10"/>
        <v>1.0068352402999554</v>
      </c>
      <c r="V35">
        <f>SUM(V31:V32)</f>
        <v>3.1337119793166698E-3</v>
      </c>
      <c r="AE35" s="11" t="s">
        <v>38</v>
      </c>
      <c r="AF35" s="11">
        <f>AF33/AF34</f>
        <v>0.66882558749157417</v>
      </c>
      <c r="AG35" s="11" t="s">
        <v>39</v>
      </c>
    </row>
    <row r="36" spans="1:33" x14ac:dyDescent="0.3">
      <c r="A36" s="1">
        <v>209.41890000000001</v>
      </c>
      <c r="B36" s="2">
        <v>12.21454</v>
      </c>
      <c r="C36" s="1">
        <f t="shared" si="0"/>
        <v>0.1221454</v>
      </c>
      <c r="D36" s="1"/>
      <c r="E36" s="1">
        <f t="shared" si="1"/>
        <v>8.3181123019230934E-4</v>
      </c>
      <c r="F36" s="1"/>
      <c r="G36" s="2">
        <f t="shared" si="2"/>
        <v>1.7854600000000005</v>
      </c>
      <c r="H36" s="2">
        <f t="shared" si="3"/>
        <v>1.7854600000000005E-2</v>
      </c>
      <c r="I36" s="2">
        <f t="shared" si="4"/>
        <v>1.2158998038887762E-4</v>
      </c>
      <c r="J36" s="2">
        <f t="shared" si="11"/>
        <v>8.041442801163845E-2</v>
      </c>
      <c r="K36" s="1">
        <f t="shared" si="12"/>
        <v>1.2158998038887672E-4</v>
      </c>
      <c r="L36" s="1"/>
      <c r="M36" s="1">
        <f t="shared" si="5"/>
        <v>0.27303154589780548</v>
      </c>
      <c r="N36">
        <f t="shared" si="6"/>
        <v>1.7854600000000005E-2</v>
      </c>
      <c r="P36">
        <f t="shared" si="7"/>
        <v>0.58841115947993572</v>
      </c>
      <c r="Q36">
        <f t="shared" si="8"/>
        <v>1.9978356181688603</v>
      </c>
      <c r="R36">
        <f t="shared" si="9"/>
        <v>1.1178124810758197E-4</v>
      </c>
      <c r="S36">
        <f t="shared" si="10"/>
        <v>0.96211228966113704</v>
      </c>
      <c r="AE36" s="11" t="s">
        <v>40</v>
      </c>
      <c r="AF36" s="11">
        <v>15</v>
      </c>
      <c r="AG36" s="11" t="s">
        <v>41</v>
      </c>
    </row>
    <row r="37" spans="1:33" x14ac:dyDescent="0.3">
      <c r="A37" s="1">
        <v>216.32660000000001</v>
      </c>
      <c r="B37" s="2">
        <v>12.2685</v>
      </c>
      <c r="C37" s="1">
        <f t="shared" si="0"/>
        <v>0.12268499999999999</v>
      </c>
      <c r="D37" s="1"/>
      <c r="E37" s="1">
        <f t="shared" si="1"/>
        <v>8.3548591085823504E-4</v>
      </c>
      <c r="F37" s="1"/>
      <c r="G37" s="2">
        <f t="shared" si="2"/>
        <v>1.7315000000000005</v>
      </c>
      <c r="H37" s="2">
        <f t="shared" si="3"/>
        <v>1.7315000000000004E-2</v>
      </c>
      <c r="I37" s="2">
        <f t="shared" si="4"/>
        <v>1.1791529972295183E-4</v>
      </c>
      <c r="J37" s="2">
        <f t="shared" si="11"/>
        <v>8.122895152753469E-2</v>
      </c>
      <c r="K37" s="1">
        <f t="shared" si="12"/>
        <v>1.1791529972295255E-4</v>
      </c>
      <c r="L37" s="1"/>
      <c r="M37" s="1">
        <f t="shared" si="5"/>
        <v>0.27579710203262098</v>
      </c>
      <c r="N37">
        <f t="shared" si="6"/>
        <v>1.7315000000000004E-2</v>
      </c>
      <c r="P37">
        <f t="shared" si="7"/>
        <v>0.58759663596403944</v>
      </c>
      <c r="Q37">
        <f t="shared" si="8"/>
        <v>1.9950700620340447</v>
      </c>
      <c r="R37">
        <f t="shared" si="9"/>
        <v>1.0825294631071259E-4</v>
      </c>
      <c r="S37">
        <f t="shared" si="10"/>
        <v>0.93361073463025201</v>
      </c>
      <c r="AE37" s="11" t="s">
        <v>42</v>
      </c>
      <c r="AF37" s="11">
        <v>5</v>
      </c>
      <c r="AG37" s="11" t="s">
        <v>41</v>
      </c>
    </row>
    <row r="38" spans="1:33" x14ac:dyDescent="0.3">
      <c r="A38" s="1">
        <v>223.23419999999999</v>
      </c>
      <c r="B38" s="2">
        <v>12.32245</v>
      </c>
      <c r="C38" s="1">
        <f t="shared" si="0"/>
        <v>0.1232245</v>
      </c>
      <c r="D38" s="1"/>
      <c r="E38" s="1">
        <f t="shared" si="1"/>
        <v>8.3915991052329621E-4</v>
      </c>
      <c r="F38" s="1"/>
      <c r="G38" s="2">
        <f t="shared" si="2"/>
        <v>1.6775500000000001</v>
      </c>
      <c r="H38" s="2">
        <f t="shared" si="3"/>
        <v>1.6775500000000002E-2</v>
      </c>
      <c r="I38" s="2">
        <f t="shared" si="4"/>
        <v>1.1424130005789074E-4</v>
      </c>
      <c r="J38" s="2">
        <f t="shared" si="11"/>
        <v>8.2018084731814572E-2</v>
      </c>
      <c r="K38" s="1">
        <f t="shared" si="12"/>
        <v>1.142413000578906E-4</v>
      </c>
      <c r="L38" s="1"/>
      <c r="M38" s="1">
        <f t="shared" si="5"/>
        <v>0.27847645030396156</v>
      </c>
      <c r="N38">
        <f t="shared" si="6"/>
        <v>1.6775500000000002E-2</v>
      </c>
      <c r="P38">
        <f t="shared" si="7"/>
        <v>0.58680750275975957</v>
      </c>
      <c r="Q38">
        <f t="shared" si="8"/>
        <v>1.9923907137627042</v>
      </c>
      <c r="R38">
        <f t="shared" si="9"/>
        <v>1.0473915359606127E-4</v>
      </c>
      <c r="S38">
        <f t="shared" si="10"/>
        <v>0.90290787382055515</v>
      </c>
      <c r="AE38" s="11" t="s">
        <v>43</v>
      </c>
      <c r="AF38" s="11">
        <f>AF36*(0.25*PI()*AF37^2)</f>
        <v>294.5243112740431</v>
      </c>
      <c r="AG38" s="11" t="s">
        <v>44</v>
      </c>
    </row>
    <row r="39" spans="1:33" x14ac:dyDescent="0.3">
      <c r="A39" s="1">
        <v>230.14150000000001</v>
      </c>
      <c r="B39" s="2">
        <v>12.34619</v>
      </c>
      <c r="C39" s="1">
        <f t="shared" si="0"/>
        <v>0.1234619</v>
      </c>
      <c r="D39" s="1"/>
      <c r="E39" s="1">
        <f t="shared" si="1"/>
        <v>8.4077660657609599E-4</v>
      </c>
      <c r="F39" s="1"/>
      <c r="G39" s="2">
        <f t="shared" si="2"/>
        <v>1.65381</v>
      </c>
      <c r="H39" s="2">
        <f t="shared" si="3"/>
        <v>1.65381E-2</v>
      </c>
      <c r="I39" s="2">
        <f t="shared" si="4"/>
        <v>1.1262460400509091E-4</v>
      </c>
      <c r="J39" s="2">
        <f t="shared" si="11"/>
        <v>8.2796016659058932E-2</v>
      </c>
      <c r="K39" s="1">
        <f t="shared" si="12"/>
        <v>1.1262460400508996E-4</v>
      </c>
      <c r="L39" s="1"/>
      <c r="M39" s="1">
        <f t="shared" si="5"/>
        <v>0.28111776681830708</v>
      </c>
      <c r="N39">
        <f t="shared" si="6"/>
        <v>1.65381E-2</v>
      </c>
      <c r="P39">
        <f t="shared" si="7"/>
        <v>0.58602957083251528</v>
      </c>
      <c r="Q39">
        <f t="shared" si="8"/>
        <v>1.9897493972483589</v>
      </c>
      <c r="R39">
        <f t="shared" si="9"/>
        <v>1.0312004010091055E-4</v>
      </c>
      <c r="S39">
        <f t="shared" si="10"/>
        <v>0.90336735008630142</v>
      </c>
      <c r="AE39" s="11" t="s">
        <v>45</v>
      </c>
      <c r="AF39" s="11">
        <f>AF35/(AF38/1000)</f>
        <v>2.2708671640666656</v>
      </c>
      <c r="AG39" s="11" t="s">
        <v>46</v>
      </c>
    </row>
    <row r="40" spans="1:33" x14ac:dyDescent="0.3">
      <c r="A40" s="1">
        <v>237.0489</v>
      </c>
      <c r="B40" s="2">
        <v>12.38073</v>
      </c>
      <c r="C40" s="1">
        <f t="shared" si="0"/>
        <v>0.1238073</v>
      </c>
      <c r="D40" s="1"/>
      <c r="E40" s="1">
        <f t="shared" si="1"/>
        <v>8.4312878356277278E-4</v>
      </c>
      <c r="F40" s="1"/>
      <c r="G40" s="2">
        <f t="shared" si="2"/>
        <v>1.6192700000000002</v>
      </c>
      <c r="H40" s="2">
        <f t="shared" si="3"/>
        <v>1.6192700000000001E-2</v>
      </c>
      <c r="I40" s="2">
        <f t="shared" si="4"/>
        <v>1.1027242701841419E-4</v>
      </c>
      <c r="J40" s="2">
        <f t="shared" si="11"/>
        <v>8.3557712421445926E-2</v>
      </c>
      <c r="K40" s="1">
        <f t="shared" si="12"/>
        <v>1.1027242701841418E-4</v>
      </c>
      <c r="L40" s="1"/>
      <c r="M40" s="1">
        <f t="shared" si="5"/>
        <v>0.28370395659358255</v>
      </c>
      <c r="N40">
        <f t="shared" si="6"/>
        <v>1.6192700000000001E-2</v>
      </c>
      <c r="P40">
        <f t="shared" si="7"/>
        <v>0.58526787507012823</v>
      </c>
      <c r="Q40">
        <f t="shared" si="8"/>
        <v>1.9871632074730832</v>
      </c>
      <c r="R40">
        <f t="shared" si="9"/>
        <v>1.0083513526029371E-4</v>
      </c>
      <c r="S40">
        <f t="shared" si="10"/>
        <v>0.89062475727888524</v>
      </c>
    </row>
    <row r="41" spans="1:33" x14ac:dyDescent="0.3">
      <c r="A41" s="1">
        <v>243.95679999999999</v>
      </c>
      <c r="B41" s="2">
        <v>12.45195</v>
      </c>
      <c r="C41" s="1">
        <f t="shared" si="0"/>
        <v>0.12451950000000001</v>
      </c>
      <c r="D41" s="1"/>
      <c r="E41" s="1">
        <f t="shared" si="1"/>
        <v>8.4797887172117223E-4</v>
      </c>
      <c r="F41" s="1"/>
      <c r="G41" s="2">
        <f t="shared" si="2"/>
        <v>1.5480499999999999</v>
      </c>
      <c r="H41" s="2">
        <f t="shared" si="3"/>
        <v>1.5480499999999999E-2</v>
      </c>
      <c r="I41" s="2">
        <f t="shared" si="4"/>
        <v>1.0542233886001475E-4</v>
      </c>
      <c r="J41" s="2">
        <f t="shared" si="11"/>
        <v>8.4285959396057014E-2</v>
      </c>
      <c r="K41" s="1">
        <f t="shared" si="12"/>
        <v>1.0542233886001387E-4</v>
      </c>
      <c r="L41" s="1"/>
      <c r="M41" s="1">
        <f t="shared" si="5"/>
        <v>0.28617657751733877</v>
      </c>
      <c r="N41">
        <f t="shared" si="6"/>
        <v>1.5480499999999999E-2</v>
      </c>
      <c r="P41">
        <f t="shared" si="7"/>
        <v>0.58453962809551718</v>
      </c>
      <c r="Q41">
        <f t="shared" si="8"/>
        <v>1.984690586549327</v>
      </c>
      <c r="R41">
        <f t="shared" si="9"/>
        <v>9.6280175078760144E-5</v>
      </c>
      <c r="S41">
        <f t="shared" si="10"/>
        <v>0.83579158603267401</v>
      </c>
    </row>
    <row r="42" spans="1:33" x14ac:dyDescent="0.3">
      <c r="A42" s="1">
        <v>250.86420000000001</v>
      </c>
      <c r="B42" s="2">
        <v>12.48432</v>
      </c>
      <c r="C42" s="1">
        <f t="shared" si="0"/>
        <v>0.1248432</v>
      </c>
      <c r="D42" s="1"/>
      <c r="E42" s="1">
        <f t="shared" si="1"/>
        <v>8.5018327152020889E-4</v>
      </c>
      <c r="F42" s="1"/>
      <c r="G42" s="2">
        <f t="shared" si="2"/>
        <v>1.5156799999999997</v>
      </c>
      <c r="H42" s="2">
        <f t="shared" si="3"/>
        <v>1.5156799999999996E-2</v>
      </c>
      <c r="I42" s="2">
        <f t="shared" si="4"/>
        <v>1.0321793906097808E-4</v>
      </c>
      <c r="J42" s="2">
        <f t="shared" si="11"/>
        <v>8.4998926988326812E-2</v>
      </c>
      <c r="K42" s="1">
        <f t="shared" si="12"/>
        <v>1.0321793906097737E-4</v>
      </c>
      <c r="L42" s="1"/>
      <c r="M42" s="1">
        <f t="shared" si="5"/>
        <v>0.28859732027091883</v>
      </c>
      <c r="N42">
        <f t="shared" si="6"/>
        <v>1.5156799999999996E-2</v>
      </c>
      <c r="P42">
        <f t="shared" si="7"/>
        <v>0.58382666050324739</v>
      </c>
      <c r="Q42">
        <f t="shared" si="8"/>
        <v>1.9822698437957469</v>
      </c>
      <c r="R42">
        <f t="shared" si="9"/>
        <v>9.4151961416213893E-5</v>
      </c>
      <c r="S42">
        <f t="shared" si="10"/>
        <v>0.82191950655351176</v>
      </c>
    </row>
    <row r="43" spans="1:33" x14ac:dyDescent="0.3">
      <c r="A43" s="1">
        <v>257.77179999999998</v>
      </c>
      <c r="B43" s="2">
        <v>12.53828</v>
      </c>
      <c r="C43" s="1">
        <f t="shared" si="0"/>
        <v>0.12538280000000002</v>
      </c>
      <c r="D43" s="1"/>
      <c r="E43" s="1">
        <f t="shared" si="1"/>
        <v>8.538579521861347E-4</v>
      </c>
      <c r="F43" s="1"/>
      <c r="G43" s="2">
        <f t="shared" si="2"/>
        <v>1.4617199999999997</v>
      </c>
      <c r="H43" s="2">
        <f t="shared" si="3"/>
        <v>1.4617199999999997E-2</v>
      </c>
      <c r="I43" s="2">
        <f t="shared" si="4"/>
        <v>9.9543258395052309E-5</v>
      </c>
      <c r="J43" s="2">
        <f t="shared" si="11"/>
        <v>8.5686532000016469E-2</v>
      </c>
      <c r="K43" s="1">
        <f t="shared" si="12"/>
        <v>9.954325839505178E-5</v>
      </c>
      <c r="L43" s="1"/>
      <c r="M43" s="1">
        <f t="shared" si="5"/>
        <v>0.29093194931636246</v>
      </c>
      <c r="N43">
        <f t="shared" si="6"/>
        <v>1.4617199999999997E-2</v>
      </c>
      <c r="P43">
        <f t="shared" si="7"/>
        <v>0.58313905549155765</v>
      </c>
      <c r="Q43">
        <f t="shared" si="8"/>
        <v>1.9799352147503031</v>
      </c>
      <c r="R43">
        <f t="shared" si="9"/>
        <v>9.0693100033968245E-5</v>
      </c>
      <c r="S43">
        <f t="shared" si="10"/>
        <v>0.78325303016256809</v>
      </c>
    </row>
    <row r="44" spans="1:33" x14ac:dyDescent="0.3">
      <c r="A44" s="1">
        <v>264.6798</v>
      </c>
      <c r="B44" s="2">
        <v>12.61598</v>
      </c>
      <c r="C44" s="1">
        <f t="shared" si="0"/>
        <v>0.12615980000000002</v>
      </c>
      <c r="D44" s="1"/>
      <c r="E44" s="1">
        <f t="shared" si="1"/>
        <v>8.5914932890486029E-4</v>
      </c>
      <c r="F44" s="1"/>
      <c r="G44" s="2">
        <f t="shared" si="2"/>
        <v>1.3840199999999996</v>
      </c>
      <c r="H44" s="2">
        <f t="shared" si="3"/>
        <v>1.3840199999999995E-2</v>
      </c>
      <c r="I44" s="2">
        <f t="shared" si="4"/>
        <v>9.4251881676326704E-5</v>
      </c>
      <c r="J44" s="2">
        <f t="shared" si="11"/>
        <v>8.6337623998636537E-2</v>
      </c>
      <c r="K44" s="1">
        <f t="shared" si="12"/>
        <v>9.4251881676326948E-5</v>
      </c>
      <c r="L44" s="1"/>
      <c r="M44" s="1">
        <f t="shared" si="5"/>
        <v>0.29314260552943905</v>
      </c>
      <c r="N44">
        <f t="shared" si="6"/>
        <v>1.3840199999999995E-2</v>
      </c>
      <c r="P44">
        <f t="shared" si="7"/>
        <v>0.58248796349293763</v>
      </c>
      <c r="Q44">
        <f t="shared" si="8"/>
        <v>1.9777245585372267</v>
      </c>
      <c r="R44">
        <f t="shared" si="9"/>
        <v>8.5776288433564169E-5</v>
      </c>
      <c r="S44">
        <f t="shared" si="10"/>
        <v>0.71835680816766068</v>
      </c>
    </row>
    <row r="45" spans="1:33" x14ac:dyDescent="0.3">
      <c r="A45" s="1">
        <v>271.58670000000001</v>
      </c>
      <c r="B45" s="2">
        <v>12.61382</v>
      </c>
      <c r="C45" s="1">
        <f t="shared" si="0"/>
        <v>0.12613820000000001</v>
      </c>
      <c r="D45" s="1"/>
      <c r="E45" s="1">
        <f t="shared" si="1"/>
        <v>8.5900223271808491E-4</v>
      </c>
      <c r="F45" s="1"/>
      <c r="G45" s="2">
        <f t="shared" si="2"/>
        <v>1.3861799999999995</v>
      </c>
      <c r="H45" s="2">
        <f t="shared" si="3"/>
        <v>1.3861799999999995E-2</v>
      </c>
      <c r="I45" s="2">
        <f t="shared" si="4"/>
        <v>9.4398977863102096E-5</v>
      </c>
      <c r="J45" s="2">
        <f t="shared" si="11"/>
        <v>8.6989628298839203E-2</v>
      </c>
      <c r="K45" s="1">
        <f t="shared" si="12"/>
        <v>9.4398977863102882E-5</v>
      </c>
      <c r="L45" s="1"/>
      <c r="M45" s="1">
        <f t="shared" si="5"/>
        <v>0.29535635928505349</v>
      </c>
      <c r="N45">
        <f t="shared" si="6"/>
        <v>1.3861799999999995E-2</v>
      </c>
      <c r="P45">
        <f t="shared" si="7"/>
        <v>0.58183595919273501</v>
      </c>
      <c r="Q45">
        <f t="shared" si="8"/>
        <v>1.9755108047816123</v>
      </c>
      <c r="R45">
        <f t="shared" si="9"/>
        <v>8.5813994003974792E-5</v>
      </c>
      <c r="S45">
        <f t="shared" si="10"/>
        <v>0.73701947861489836</v>
      </c>
    </row>
    <row r="46" spans="1:33" x14ac:dyDescent="0.3">
      <c r="A46" s="1">
        <v>276.2946</v>
      </c>
      <c r="B46" s="2">
        <v>12.50591</v>
      </c>
      <c r="C46" s="1">
        <f t="shared" si="0"/>
        <v>0.12505910000000001</v>
      </c>
      <c r="D46" s="1"/>
      <c r="E46" s="1">
        <f t="shared" si="1"/>
        <v>8.5165355238709804E-4</v>
      </c>
      <c r="F46" s="1"/>
      <c r="G46" s="2">
        <f t="shared" si="2"/>
        <v>1.4940899999999999</v>
      </c>
      <c r="H46" s="2">
        <f t="shared" si="3"/>
        <v>1.49409E-2</v>
      </c>
      <c r="I46" s="2">
        <f t="shared" si="4"/>
        <v>1.0174765819408897E-4</v>
      </c>
      <c r="J46" s="2">
        <f t="shared" si="11"/>
        <v>8.746864609885116E-2</v>
      </c>
      <c r="K46" s="1">
        <f t="shared" si="12"/>
        <v>1.017476581940904E-4</v>
      </c>
      <c r="L46" s="1"/>
      <c r="M46" s="1">
        <f t="shared" si="5"/>
        <v>0.29698277103333953</v>
      </c>
      <c r="N46">
        <f t="shared" si="6"/>
        <v>1.49409E-2</v>
      </c>
      <c r="P46">
        <f t="shared" si="7"/>
        <v>0.58135694139272298</v>
      </c>
      <c r="Q46">
        <f t="shared" si="8"/>
        <v>1.9738843930333261</v>
      </c>
      <c r="R46">
        <f t="shared" si="9"/>
        <v>9.2418209440078543E-5</v>
      </c>
    </row>
    <row r="47" spans="1:33" x14ac:dyDescent="0.3">
      <c r="A47" s="1">
        <v>279.11079999999998</v>
      </c>
      <c r="B47" s="2">
        <v>11.805540000000001</v>
      </c>
      <c r="C47" s="1">
        <f t="shared" si="0"/>
        <v>0.1180554</v>
      </c>
      <c r="D47" s="1"/>
      <c r="E47" s="1">
        <f t="shared" si="1"/>
        <v>8.0395829482604478E-4</v>
      </c>
      <c r="F47" s="1"/>
      <c r="G47" s="2">
        <f t="shared" si="2"/>
        <v>2.1944599999999994</v>
      </c>
      <c r="H47" s="2">
        <f t="shared" si="3"/>
        <v>2.1944599999999995E-2</v>
      </c>
      <c r="I47" s="2">
        <f t="shared" si="4"/>
        <v>1.4944291575514222E-4</v>
      </c>
      <c r="J47" s="2">
        <f t="shared" si="11"/>
        <v>8.7889507238200784E-2</v>
      </c>
      <c r="K47" s="1">
        <f t="shared" si="12"/>
        <v>1.4944291575514046E-4</v>
      </c>
      <c r="L47" s="1"/>
      <c r="M47" s="1">
        <f t="shared" si="5"/>
        <v>0.29841172315457215</v>
      </c>
      <c r="N47">
        <f t="shared" si="6"/>
        <v>2.1944599999999995E-2</v>
      </c>
      <c r="P47">
        <f t="shared" si="7"/>
        <v>0.5809360802533734</v>
      </c>
      <c r="Q47">
        <f t="shared" si="8"/>
        <v>1.9724554409120936</v>
      </c>
      <c r="R47">
        <f t="shared" si="9"/>
        <v>1.35641926023491E-4</v>
      </c>
    </row>
    <row r="48" spans="1:33" x14ac:dyDescent="0.3">
      <c r="A48" s="1">
        <v>280.87759999999997</v>
      </c>
      <c r="B48" s="2">
        <v>10.891500000000001</v>
      </c>
      <c r="C48" s="1">
        <f t="shared" si="0"/>
        <v>0.10891500000000001</v>
      </c>
      <c r="D48" s="1"/>
      <c r="E48" s="1">
        <f t="shared" si="1"/>
        <v>7.4171209178892851E-4</v>
      </c>
      <c r="F48" s="1"/>
      <c r="G48" s="2">
        <f t="shared" si="2"/>
        <v>3.1084999999999994</v>
      </c>
      <c r="H48" s="2">
        <f t="shared" si="3"/>
        <v>3.1084999999999995E-2</v>
      </c>
      <c r="I48" s="2">
        <f t="shared" si="4"/>
        <v>2.1168911879225851E-4</v>
      </c>
      <c r="J48" s="2">
        <f t="shared" si="11"/>
        <v>8.8263519573282948E-2</v>
      </c>
      <c r="K48" s="1">
        <f t="shared" si="12"/>
        <v>2.1168911879226038E-4</v>
      </c>
      <c r="L48" s="1"/>
      <c r="M48" s="1">
        <f t="shared" si="5"/>
        <v>0.29968160927522641</v>
      </c>
      <c r="N48">
        <f t="shared" si="6"/>
        <v>3.1084999999999995E-2</v>
      </c>
      <c r="P48">
        <f t="shared" si="7"/>
        <v>0.58056206791829124</v>
      </c>
      <c r="Q48">
        <f t="shared" si="8"/>
        <v>1.9711855547914394</v>
      </c>
      <c r="R48">
        <f t="shared" si="9"/>
        <v>1.9201601724353615E-4</v>
      </c>
    </row>
    <row r="49" spans="1:18" x14ac:dyDescent="0.3">
      <c r="A49" s="1">
        <v>280.97879999999998</v>
      </c>
      <c r="B49" s="2">
        <v>10.63035</v>
      </c>
      <c r="C49" s="1">
        <f t="shared" si="0"/>
        <v>0.1063035</v>
      </c>
      <c r="D49" s="1"/>
      <c r="E49" s="1">
        <f t="shared" si="1"/>
        <v>7.2392775420726573E-4</v>
      </c>
      <c r="F49" s="1"/>
      <c r="G49" s="2">
        <f t="shared" si="2"/>
        <v>3.36965</v>
      </c>
      <c r="H49" s="2">
        <f t="shared" si="3"/>
        <v>3.3696499999999997E-2</v>
      </c>
      <c r="I49" s="2">
        <f t="shared" si="4"/>
        <v>2.2947345637392116E-4</v>
      </c>
      <c r="J49" s="2">
        <f t="shared" si="11"/>
        <v>8.8286742287067996E-2</v>
      </c>
      <c r="K49" s="1">
        <f t="shared" si="12"/>
        <v>2.294734563739816E-4</v>
      </c>
      <c r="L49" s="1"/>
      <c r="M49" s="1">
        <f t="shared" si="5"/>
        <v>0.29976045748196561</v>
      </c>
      <c r="N49">
        <f t="shared" si="6"/>
        <v>3.3696499999999997E-2</v>
      </c>
      <c r="P49">
        <f t="shared" si="7"/>
        <v>0.58053884520450616</v>
      </c>
      <c r="Q49">
        <f t="shared" si="8"/>
        <v>1.9711067065847001</v>
      </c>
      <c r="R49">
        <f t="shared" si="9"/>
        <v>2.0813926047169365E-4</v>
      </c>
    </row>
    <row r="50" spans="1:18" x14ac:dyDescent="0.3">
      <c r="A50" s="1">
        <v>284.137</v>
      </c>
      <c r="B50" s="2">
        <v>12.031079999999999</v>
      </c>
      <c r="C50" s="1">
        <f t="shared" si="0"/>
        <v>0.1203108</v>
      </c>
      <c r="D50" s="1"/>
      <c r="E50" s="1">
        <f t="shared" si="1"/>
        <v>8.1931758832850762E-4</v>
      </c>
      <c r="F50" s="1"/>
      <c r="G50" s="2">
        <f t="shared" si="2"/>
        <v>1.9689200000000007</v>
      </c>
      <c r="H50" s="2">
        <f t="shared" si="3"/>
        <v>1.9689200000000007E-2</v>
      </c>
      <c r="I50" s="2">
        <f t="shared" si="4"/>
        <v>1.3408362225267938E-4</v>
      </c>
      <c r="J50" s="2">
        <f t="shared" si="11"/>
        <v>8.8710205182866417E-2</v>
      </c>
      <c r="K50" s="1">
        <f t="shared" si="12"/>
        <v>1.3408362225268128E-4</v>
      </c>
      <c r="L50" s="1"/>
      <c r="M50" s="1">
        <f t="shared" si="5"/>
        <v>0.30119824336105522</v>
      </c>
      <c r="N50">
        <f t="shared" si="6"/>
        <v>1.9689200000000007E-2</v>
      </c>
      <c r="P50">
        <f t="shared" si="7"/>
        <v>0.58011538230870774</v>
      </c>
      <c r="Q50">
        <f t="shared" si="8"/>
        <v>1.9696689207056104</v>
      </c>
      <c r="R50">
        <f t="shared" si="9"/>
        <v>1.215291276634326E-4</v>
      </c>
    </row>
    <row r="51" spans="1:18" x14ac:dyDescent="0.3">
      <c r="A51" s="1">
        <v>285.09230000000002</v>
      </c>
      <c r="B51" s="2">
        <v>13.040089999999999</v>
      </c>
      <c r="C51" s="1">
        <f t="shared" si="0"/>
        <v>0.13040089999999999</v>
      </c>
      <c r="D51" s="1"/>
      <c r="E51" s="1">
        <f t="shared" si="1"/>
        <v>8.8803125657768776E-4</v>
      </c>
      <c r="F51" s="1"/>
      <c r="G51" s="2">
        <f t="shared" si="2"/>
        <v>0.95991000000000071</v>
      </c>
      <c r="H51" s="2">
        <f t="shared" si="3"/>
        <v>9.5991000000000062E-3</v>
      </c>
      <c r="I51" s="2">
        <f t="shared" si="4"/>
        <v>6.5369954003499127E-5</v>
      </c>
      <c r="J51" s="2">
        <f t="shared" si="11"/>
        <v>8.8772653099925963E-2</v>
      </c>
      <c r="K51" s="1">
        <f t="shared" si="12"/>
        <v>6.5369954003501607E-5</v>
      </c>
      <c r="L51" s="1"/>
      <c r="M51" s="1">
        <f t="shared" si="5"/>
        <v>0.3014102731143527</v>
      </c>
      <c r="N51">
        <f t="shared" si="6"/>
        <v>9.5991000000000062E-3</v>
      </c>
      <c r="P51">
        <f t="shared" si="7"/>
        <v>0.58005293439164818</v>
      </c>
      <c r="Q51">
        <f t="shared" si="8"/>
        <v>1.9694568909523129</v>
      </c>
      <c r="R51">
        <f t="shared" si="9"/>
        <v>5.9242867718893571E-5</v>
      </c>
    </row>
    <row r="52" spans="1:18" x14ac:dyDescent="0.3">
      <c r="A52" s="1">
        <v>286.05430000000001</v>
      </c>
      <c r="B52" s="2">
        <v>14.547650000000001</v>
      </c>
      <c r="C52" s="1">
        <f t="shared" si="0"/>
        <v>0.14547650000000001</v>
      </c>
      <c r="D52" s="1"/>
      <c r="E52" s="1">
        <f t="shared" si="1"/>
        <v>9.9069622293652894E-4</v>
      </c>
      <c r="F52" s="1"/>
      <c r="G52" s="2">
        <f t="shared" si="2"/>
        <v>-0.54765000000000086</v>
      </c>
      <c r="H52" s="2">
        <f t="shared" si="3"/>
        <v>-5.4765000000000083E-3</v>
      </c>
      <c r="I52" s="2">
        <f t="shared" si="4"/>
        <v>-3.7295012355341991E-5</v>
      </c>
      <c r="J52" s="2">
        <f t="shared" si="11"/>
        <v>8.8736775298040124E-2</v>
      </c>
      <c r="K52" s="1">
        <f t="shared" si="12"/>
        <v>-3.7295012355342533E-5</v>
      </c>
      <c r="L52" s="1"/>
      <c r="M52" s="1">
        <f t="shared" si="5"/>
        <v>0.30128845701798146</v>
      </c>
      <c r="N52">
        <f t="shared" si="6"/>
        <v>-5.4765000000000083E-3</v>
      </c>
      <c r="P52">
        <f t="shared" si="7"/>
        <v>0.58008881219353403</v>
      </c>
      <c r="Q52">
        <f t="shared" si="8"/>
        <v>1.9695787070486843</v>
      </c>
      <c r="R52">
        <f t="shared" si="9"/>
        <v>-3.380146396554089E-5</v>
      </c>
    </row>
    <row r="53" spans="1:18" x14ac:dyDescent="0.3">
      <c r="A53" s="1">
        <v>286.48430000000002</v>
      </c>
      <c r="B53" s="2">
        <v>15.40146</v>
      </c>
      <c r="C53" s="1">
        <f t="shared" si="0"/>
        <v>0.1540146</v>
      </c>
      <c r="D53" s="1"/>
      <c r="E53" s="1">
        <f t="shared" si="1"/>
        <v>1.048840757765552E-3</v>
      </c>
      <c r="F53" s="1"/>
      <c r="G53" s="2">
        <f t="shared" si="2"/>
        <v>-1.4014600000000002</v>
      </c>
      <c r="H53" s="2">
        <f t="shared" si="3"/>
        <v>-1.4014600000000002E-2</v>
      </c>
      <c r="I53" s="2">
        <f t="shared" si="4"/>
        <v>-9.5439547184365031E-5</v>
      </c>
      <c r="J53" s="2">
        <f t="shared" si="11"/>
        <v>8.8695736292750849E-2</v>
      </c>
      <c r="K53" s="1">
        <f t="shared" si="12"/>
        <v>-9.5439547184360396E-5</v>
      </c>
      <c r="L53" s="1"/>
      <c r="M53" s="1">
        <f t="shared" si="5"/>
        <v>0.30114911705955238</v>
      </c>
      <c r="N53">
        <f t="shared" si="6"/>
        <v>-1.4014600000000002E-2</v>
      </c>
      <c r="P53">
        <f t="shared" si="7"/>
        <v>0.58012985119882332</v>
      </c>
      <c r="Q53">
        <f t="shared" si="8"/>
        <v>1.9697180470071134</v>
      </c>
      <c r="R53">
        <f t="shared" si="9"/>
        <v>-8.6505525480934806E-5</v>
      </c>
    </row>
    <row r="54" spans="1:18" x14ac:dyDescent="0.3">
      <c r="A54" s="1">
        <v>287.65649999999999</v>
      </c>
      <c r="B54" s="2">
        <v>16.975190000000001</v>
      </c>
      <c r="C54" s="1">
        <f t="shared" si="0"/>
        <v>0.16975190000000001</v>
      </c>
      <c r="D54" s="1"/>
      <c r="E54" s="1">
        <f t="shared" si="1"/>
        <v>1.1560119068461186E-3</v>
      </c>
      <c r="F54" s="1"/>
      <c r="G54" s="2">
        <f t="shared" si="2"/>
        <v>-2.9751900000000013</v>
      </c>
      <c r="H54" s="2">
        <f t="shared" si="3"/>
        <v>-2.9751900000000012E-2</v>
      </c>
      <c r="I54" s="2">
        <f t="shared" si="4"/>
        <v>-2.0261069626493163E-4</v>
      </c>
      <c r="J54" s="2">
        <f t="shared" si="11"/>
        <v>8.8458236034589105E-2</v>
      </c>
      <c r="K54" s="1">
        <f t="shared" si="12"/>
        <v>-2.02610696264928E-4</v>
      </c>
      <c r="L54" s="1"/>
      <c r="M54" s="1">
        <f t="shared" si="5"/>
        <v>0.30034273113801546</v>
      </c>
      <c r="N54">
        <f t="shared" si="6"/>
        <v>-2.9751900000000012E-2</v>
      </c>
      <c r="P54">
        <f t="shared" si="7"/>
        <v>0.58036735145698504</v>
      </c>
      <c r="Q54">
        <f t="shared" si="8"/>
        <v>1.9705244329286502</v>
      </c>
      <c r="R54">
        <f t="shared" si="9"/>
        <v>-1.8371964923132977E-4</v>
      </c>
    </row>
    <row r="55" spans="1:18" x14ac:dyDescent="0.3">
      <c r="A55" s="1">
        <v>288.29739999999998</v>
      </c>
      <c r="B55" s="2">
        <v>17.954519999999999</v>
      </c>
      <c r="C55" s="1">
        <f t="shared" si="0"/>
        <v>0.17954519999999999</v>
      </c>
      <c r="D55" s="1"/>
      <c r="E55" s="1">
        <f t="shared" si="1"/>
        <v>1.2227043645288665E-3</v>
      </c>
      <c r="F55" s="1"/>
      <c r="G55" s="2">
        <f t="shared" si="2"/>
        <v>-3.9545199999999987</v>
      </c>
      <c r="H55" s="2">
        <f t="shared" si="3"/>
        <v>-3.9545199999999989E-2</v>
      </c>
      <c r="I55" s="2">
        <f t="shared" si="4"/>
        <v>-2.6930315394767962E-4</v>
      </c>
      <c r="J55" s="2">
        <f t="shared" si="11"/>
        <v>8.8285639643224043E-2</v>
      </c>
      <c r="K55" s="1">
        <f t="shared" si="12"/>
        <v>-2.6930315394767626E-4</v>
      </c>
      <c r="L55" s="1"/>
      <c r="M55" s="1">
        <f t="shared" si="5"/>
        <v>0.29975671366930989</v>
      </c>
      <c r="N55">
        <f t="shared" si="6"/>
        <v>-3.9545199999999989E-2</v>
      </c>
      <c r="P55">
        <f t="shared" si="7"/>
        <v>0.58053994784835017</v>
      </c>
      <c r="Q55">
        <f t="shared" si="8"/>
        <v>1.971110450397356</v>
      </c>
      <c r="R55">
        <f t="shared" si="9"/>
        <v>-2.4426644656105521E-4</v>
      </c>
    </row>
    <row r="56" spans="1:18" x14ac:dyDescent="0.3">
      <c r="A56" s="1">
        <v>288.62139999999999</v>
      </c>
      <c r="B56" s="2">
        <v>18.702369999999998</v>
      </c>
      <c r="C56" s="1">
        <f t="shared" si="0"/>
        <v>0.18702369999999999</v>
      </c>
      <c r="D56" s="1"/>
      <c r="E56" s="1">
        <f t="shared" si="1"/>
        <v>1.2736330141955195E-3</v>
      </c>
      <c r="F56" s="1"/>
      <c r="G56" s="2">
        <f t="shared" si="2"/>
        <v>-4.7023699999999984</v>
      </c>
      <c r="H56" s="2">
        <f t="shared" si="3"/>
        <v>-4.7023699999999981E-2</v>
      </c>
      <c r="I56" s="2">
        <f t="shared" si="4"/>
        <v>-3.2023180361433244E-4</v>
      </c>
      <c r="J56" s="2">
        <f t="shared" si="11"/>
        <v>8.8181884538852992E-2</v>
      </c>
      <c r="K56" s="1">
        <f t="shared" si="12"/>
        <v>-3.2023180361434128E-4</v>
      </c>
      <c r="L56" s="1"/>
      <c r="M56" s="1">
        <f t="shared" si="5"/>
        <v>0.29940443339770101</v>
      </c>
      <c r="N56">
        <f t="shared" si="6"/>
        <v>-4.7023699999999981E-2</v>
      </c>
      <c r="P56">
        <f t="shared" si="7"/>
        <v>0.58064370295272116</v>
      </c>
      <c r="Q56">
        <f t="shared" si="8"/>
        <v>1.9714627306689647</v>
      </c>
      <c r="R56">
        <f t="shared" si="9"/>
        <v>-2.9051224818017144E-4</v>
      </c>
    </row>
    <row r="57" spans="1:18" x14ac:dyDescent="0.3">
      <c r="A57" s="1">
        <v>288.94130000000001</v>
      </c>
      <c r="B57" s="2">
        <v>19.153449999999999</v>
      </c>
      <c r="C57" s="1">
        <f t="shared" si="0"/>
        <v>0.1915345</v>
      </c>
      <c r="D57" s="1"/>
      <c r="E57" s="1">
        <f t="shared" si="1"/>
        <v>1.3043516012004454E-3</v>
      </c>
      <c r="F57" s="1"/>
      <c r="G57" s="2">
        <f t="shared" si="2"/>
        <v>-5.1534499999999994</v>
      </c>
      <c r="H57" s="2">
        <f t="shared" si="3"/>
        <v>-5.1534499999999997E-2</v>
      </c>
      <c r="I57" s="2">
        <f t="shared" si="4"/>
        <v>-3.5095039061925839E-4</v>
      </c>
      <c r="J57" s="2">
        <f t="shared" si="11"/>
        <v>8.8069615508893889E-2</v>
      </c>
      <c r="K57" s="1">
        <f t="shared" si="12"/>
        <v>-3.5095039061924479E-4</v>
      </c>
      <c r="L57" s="1"/>
      <c r="M57" s="1">
        <f t="shared" si="5"/>
        <v>0.29902324574811967</v>
      </c>
      <c r="N57">
        <f t="shared" si="6"/>
        <v>-5.1534499999999997E-2</v>
      </c>
      <c r="P57">
        <f t="shared" si="7"/>
        <v>0.58075597198268025</v>
      </c>
      <c r="Q57">
        <f t="shared" si="8"/>
        <v>1.9718439183185459</v>
      </c>
      <c r="R57">
        <f t="shared" si="9"/>
        <v>-3.1844151385747581E-4</v>
      </c>
    </row>
    <row r="58" spans="1:18" x14ac:dyDescent="0.3">
      <c r="A58" s="1">
        <v>289.05290000000002</v>
      </c>
      <c r="B58" s="2">
        <v>19.667850000000001</v>
      </c>
      <c r="C58" s="1">
        <f t="shared" si="0"/>
        <v>0.19667850000000001</v>
      </c>
      <c r="D58" s="1"/>
      <c r="E58" s="1">
        <f t="shared" si="1"/>
        <v>1.3393822856806569E-3</v>
      </c>
      <c r="F58" s="1"/>
      <c r="G58" s="2">
        <f t="shared" si="2"/>
        <v>-5.6678500000000014</v>
      </c>
      <c r="H58" s="2">
        <f t="shared" si="3"/>
        <v>-5.6678500000000014E-2</v>
      </c>
      <c r="I58" s="2">
        <f t="shared" si="4"/>
        <v>-3.8598107509947013E-4</v>
      </c>
      <c r="J58" s="2">
        <f t="shared" si="11"/>
        <v>8.8026540020912786E-2</v>
      </c>
      <c r="K58" s="1">
        <f t="shared" si="12"/>
        <v>-3.8598107509945945E-4</v>
      </c>
      <c r="L58" s="1"/>
      <c r="M58" s="1">
        <f t="shared" si="5"/>
        <v>0.29887699130890288</v>
      </c>
      <c r="N58">
        <f t="shared" si="6"/>
        <v>-5.6678500000000014E-2</v>
      </c>
      <c r="P58">
        <f t="shared" si="7"/>
        <v>0.58079904747066136</v>
      </c>
      <c r="Q58">
        <f t="shared" si="8"/>
        <v>1.9719901727577627</v>
      </c>
      <c r="R58">
        <f t="shared" si="9"/>
        <v>-3.5025324873891762E-4</v>
      </c>
    </row>
    <row r="59" spans="1:18" x14ac:dyDescent="0.3">
      <c r="A59" s="1">
        <v>289.2749</v>
      </c>
      <c r="B59" s="2">
        <v>20.625409999999999</v>
      </c>
      <c r="C59" s="1">
        <f t="shared" si="0"/>
        <v>0.2062541</v>
      </c>
      <c r="D59" s="1"/>
      <c r="E59" s="1">
        <f t="shared" si="1"/>
        <v>1.4045922044809513E-3</v>
      </c>
      <c r="F59" s="1"/>
      <c r="G59" s="2">
        <f t="shared" si="2"/>
        <v>-6.6254099999999987</v>
      </c>
      <c r="H59" s="2">
        <f t="shared" si="3"/>
        <v>-6.6254099999999982E-2</v>
      </c>
      <c r="I59" s="2">
        <f t="shared" si="4"/>
        <v>-4.5119099389976432E-4</v>
      </c>
      <c r="J59" s="2">
        <f t="shared" si="11"/>
        <v>8.7926375620267047E-2</v>
      </c>
      <c r="K59" s="1">
        <f t="shared" si="12"/>
        <v>-4.5119099389976416E-4</v>
      </c>
      <c r="L59" s="1"/>
      <c r="M59" s="1">
        <f t="shared" si="5"/>
        <v>0.29853690257323129</v>
      </c>
      <c r="N59">
        <f t="shared" si="6"/>
        <v>-6.6254099999999982E-2</v>
      </c>
      <c r="P59">
        <f t="shared" si="7"/>
        <v>0.58089921187130711</v>
      </c>
      <c r="Q59">
        <f t="shared" si="8"/>
        <v>1.9723302614934344</v>
      </c>
      <c r="R59">
        <f t="shared" si="9"/>
        <v>-4.0949770753557959E-4</v>
      </c>
    </row>
    <row r="60" spans="1:18" x14ac:dyDescent="0.3">
      <c r="A60" s="1">
        <v>289.91469999999998</v>
      </c>
      <c r="B60" s="2">
        <v>21.515699999999999</v>
      </c>
      <c r="C60" s="1">
        <f t="shared" si="0"/>
        <v>0.21515699999999999</v>
      </c>
      <c r="D60" s="1"/>
      <c r="E60" s="1">
        <f t="shared" si="1"/>
        <v>1.465221030464403E-3</v>
      </c>
      <c r="F60" s="1"/>
      <c r="G60" s="2">
        <f t="shared" si="2"/>
        <v>-7.5156999999999989</v>
      </c>
      <c r="H60" s="2">
        <f t="shared" si="3"/>
        <v>-7.5156999999999988E-2</v>
      </c>
      <c r="I60" s="2">
        <f t="shared" si="4"/>
        <v>-5.1181981988321617E-4</v>
      </c>
      <c r="J60" s="2">
        <f t="shared" si="11"/>
        <v>8.7598913299505782E-2</v>
      </c>
      <c r="K60" s="1">
        <f t="shared" si="12"/>
        <v>-5.1181981988320684E-4</v>
      </c>
      <c r="L60" s="1"/>
      <c r="M60" s="1">
        <f t="shared" si="5"/>
        <v>0.29742506797002061</v>
      </c>
      <c r="N60">
        <f t="shared" si="6"/>
        <v>-7.5156999999999988E-2</v>
      </c>
      <c r="P60">
        <f t="shared" si="7"/>
        <v>0.58122667419206842</v>
      </c>
      <c r="Q60">
        <f t="shared" si="8"/>
        <v>1.9734420960966452</v>
      </c>
      <c r="R60">
        <f t="shared" si="9"/>
        <v>-4.6478585454145214E-4</v>
      </c>
    </row>
    <row r="61" spans="1:18" x14ac:dyDescent="0.3">
      <c r="A61" s="1">
        <v>290.23790000000002</v>
      </c>
      <c r="B61" s="2">
        <v>22.2042</v>
      </c>
      <c r="C61" s="1">
        <f t="shared" si="0"/>
        <v>0.22204199999999999</v>
      </c>
      <c r="D61" s="1"/>
      <c r="E61" s="1">
        <f t="shared" si="1"/>
        <v>1.5121079399990564E-3</v>
      </c>
      <c r="F61" s="1"/>
      <c r="G61" s="2">
        <f t="shared" si="2"/>
        <v>-8.2042000000000002</v>
      </c>
      <c r="H61" s="2">
        <f t="shared" si="3"/>
        <v>-8.2042000000000004E-2</v>
      </c>
      <c r="I61" s="2">
        <f t="shared" si="4"/>
        <v>-5.587067294178696E-4</v>
      </c>
      <c r="J61" s="2">
        <f t="shared" si="11"/>
        <v>8.7418339284557903E-2</v>
      </c>
      <c r="K61" s="1">
        <f t="shared" si="12"/>
        <v>-5.5870672941786906E-4</v>
      </c>
      <c r="L61" s="1"/>
      <c r="M61" s="1">
        <f t="shared" si="5"/>
        <v>0.29681196403246535</v>
      </c>
      <c r="N61">
        <f t="shared" si="6"/>
        <v>-8.2042000000000004E-2</v>
      </c>
      <c r="P61">
        <f t="shared" si="7"/>
        <v>0.58140724820701628</v>
      </c>
      <c r="Q61">
        <f t="shared" si="8"/>
        <v>1.9740552000342004</v>
      </c>
      <c r="R61">
        <f t="shared" si="9"/>
        <v>-5.0752169216870574E-4</v>
      </c>
    </row>
    <row r="62" spans="1:18" x14ac:dyDescent="0.3">
      <c r="A62" s="1">
        <v>290.55829999999997</v>
      </c>
      <c r="B62" s="2">
        <v>22.690899999999999</v>
      </c>
      <c r="C62" s="1">
        <f t="shared" si="0"/>
        <v>0.226909</v>
      </c>
      <c r="D62" s="1"/>
      <c r="E62" s="1">
        <f t="shared" si="1"/>
        <v>1.5452522520840468E-3</v>
      </c>
      <c r="F62" s="1"/>
      <c r="G62" s="2">
        <f t="shared" si="2"/>
        <v>-8.6908999999999992</v>
      </c>
      <c r="H62" s="2">
        <f t="shared" si="3"/>
        <v>-8.6908999999999986E-2</v>
      </c>
      <c r="I62" s="2">
        <f t="shared" si="4"/>
        <v>-5.9185104150285975E-4</v>
      </c>
      <c r="J62" s="2">
        <f t="shared" si="11"/>
        <v>8.7228710210860413E-2</v>
      </c>
      <c r="K62" s="1">
        <f t="shared" si="12"/>
        <v>-5.9185104150286853E-4</v>
      </c>
      <c r="L62" s="1"/>
      <c r="M62" s="1">
        <f t="shared" si="5"/>
        <v>0.29616811540456361</v>
      </c>
      <c r="N62">
        <f t="shared" si="6"/>
        <v>-8.6908999999999986E-2</v>
      </c>
      <c r="P62">
        <f t="shared" si="7"/>
        <v>0.58159687728071374</v>
      </c>
      <c r="Q62">
        <f t="shared" si="8"/>
        <v>1.9746990486621021</v>
      </c>
      <c r="R62">
        <f t="shared" si="9"/>
        <v>-5.3780489103352172E-4</v>
      </c>
    </row>
    <row r="63" spans="1:18" x14ac:dyDescent="0.3">
      <c r="A63" s="1">
        <v>291.51850000000002</v>
      </c>
      <c r="B63" s="2">
        <v>24.067889999999998</v>
      </c>
      <c r="C63" s="1">
        <f t="shared" si="0"/>
        <v>0.24067889999999997</v>
      </c>
      <c r="D63" s="1"/>
      <c r="E63" s="1">
        <f t="shared" si="1"/>
        <v>1.6390253901524886E-3</v>
      </c>
      <c r="F63" s="1"/>
      <c r="G63" s="2">
        <f t="shared" si="2"/>
        <v>-10.067889999999998</v>
      </c>
      <c r="H63" s="2">
        <f t="shared" si="3"/>
        <v>-0.10067889999999999</v>
      </c>
      <c r="I63" s="2">
        <f t="shared" si="4"/>
        <v>-6.8562417957130175E-4</v>
      </c>
      <c r="J63" s="2">
        <f t="shared" si="11"/>
        <v>8.6570373873636017E-2</v>
      </c>
      <c r="K63" s="1">
        <f t="shared" si="12"/>
        <v>-6.8562417957130511E-4</v>
      </c>
      <c r="L63" s="1"/>
      <c r="M63" s="1">
        <f t="shared" si="5"/>
        <v>0.29393286244912309</v>
      </c>
      <c r="N63">
        <f t="shared" si="6"/>
        <v>-0.10067889999999999</v>
      </c>
      <c r="P63">
        <f t="shared" si="7"/>
        <v>0.58225521361793819</v>
      </c>
      <c r="Q63">
        <f t="shared" si="8"/>
        <v>1.9769343016175429</v>
      </c>
      <c r="R63">
        <f t="shared" si="9"/>
        <v>-6.2372015271136376E-4</v>
      </c>
    </row>
    <row r="64" spans="1:18" x14ac:dyDescent="0.3">
      <c r="A64" s="1">
        <v>292.47309999999999</v>
      </c>
      <c r="B64" s="2">
        <v>25.01754</v>
      </c>
      <c r="C64" s="1">
        <f t="shared" si="0"/>
        <v>0.25017539999999999</v>
      </c>
      <c r="D64" s="1"/>
      <c r="E64" s="1">
        <f t="shared" si="1"/>
        <v>1.7036966372688048E-3</v>
      </c>
      <c r="F64" s="1"/>
      <c r="G64" s="2">
        <f t="shared" si="2"/>
        <v>-11.01754</v>
      </c>
      <c r="H64" s="2">
        <f t="shared" si="3"/>
        <v>-0.11017540000000001</v>
      </c>
      <c r="I64" s="2">
        <f t="shared" si="4"/>
        <v>-7.5029542668761796E-4</v>
      </c>
      <c r="J64" s="2">
        <f t="shared" si="11"/>
        <v>8.5854141859320041E-2</v>
      </c>
      <c r="K64" s="1">
        <f t="shared" si="12"/>
        <v>-7.5029542668761579E-4</v>
      </c>
      <c r="L64" s="1"/>
      <c r="M64" s="1">
        <f t="shared" si="5"/>
        <v>0.29150103598556992</v>
      </c>
      <c r="N64">
        <f t="shared" si="6"/>
        <v>-0.11017540000000001</v>
      </c>
      <c r="P64">
        <f t="shared" si="7"/>
        <v>0.58297144563225411</v>
      </c>
      <c r="Q64">
        <f t="shared" si="8"/>
        <v>1.9793661280810957</v>
      </c>
      <c r="R64">
        <f t="shared" si="9"/>
        <v>-6.8339193286341975E-4</v>
      </c>
    </row>
    <row r="65" spans="1:18" x14ac:dyDescent="0.3">
      <c r="A65" s="1">
        <v>292.89980000000003</v>
      </c>
      <c r="B65" s="2">
        <v>25.62689</v>
      </c>
      <c r="C65" s="1">
        <f t="shared" si="0"/>
        <v>0.25626890000000002</v>
      </c>
      <c r="D65" s="1"/>
      <c r="E65" s="1">
        <f t="shared" si="1"/>
        <v>1.7451934249593513E-3</v>
      </c>
      <c r="F65" s="1"/>
      <c r="G65" s="2">
        <f t="shared" si="2"/>
        <v>-11.62689</v>
      </c>
      <c r="H65" s="2">
        <f t="shared" si="3"/>
        <v>-0.11626889999999999</v>
      </c>
      <c r="I65" s="2">
        <f t="shared" si="4"/>
        <v>-7.9179221437816402E-4</v>
      </c>
      <c r="J65" s="2">
        <f t="shared" si="11"/>
        <v>8.5516284121444852E-2</v>
      </c>
      <c r="K65" s="1">
        <f t="shared" si="12"/>
        <v>-7.9179221437815155E-4</v>
      </c>
      <c r="L65" s="1"/>
      <c r="M65" s="1">
        <f t="shared" si="5"/>
        <v>0.29035390576595005</v>
      </c>
      <c r="N65">
        <f t="shared" si="6"/>
        <v>-0.11626889999999999</v>
      </c>
      <c r="P65">
        <f t="shared" si="7"/>
        <v>0.58330930337012932</v>
      </c>
      <c r="Q65">
        <f t="shared" si="8"/>
        <v>1.9805132583007157</v>
      </c>
      <c r="R65">
        <f t="shared" si="9"/>
        <v>-7.2160643193616605E-4</v>
      </c>
    </row>
    <row r="66" spans="1:18" x14ac:dyDescent="0.3">
      <c r="A66" s="1">
        <v>296.35019999999997</v>
      </c>
      <c r="B66" s="2">
        <v>26.51662</v>
      </c>
      <c r="C66" s="1">
        <f t="shared" si="0"/>
        <v>0.26516620000000002</v>
      </c>
      <c r="D66" s="1"/>
      <c r="E66" s="1">
        <f t="shared" si="1"/>
        <v>1.8057841148943798E-3</v>
      </c>
      <c r="F66" s="1"/>
      <c r="G66" s="2">
        <f t="shared" si="2"/>
        <v>-12.51662</v>
      </c>
      <c r="H66" s="2">
        <f t="shared" si="3"/>
        <v>-0.12516620000000001</v>
      </c>
      <c r="I66" s="2">
        <f t="shared" si="4"/>
        <v>-8.5238290431319263E-4</v>
      </c>
      <c r="J66" s="2">
        <f t="shared" si="11"/>
        <v>8.2575222148402655E-2</v>
      </c>
      <c r="K66" s="1">
        <f t="shared" si="12"/>
        <v>-8.5238290431319383E-4</v>
      </c>
      <c r="L66" s="1"/>
      <c r="M66" s="1">
        <f t="shared" si="5"/>
        <v>0.28036810201236567</v>
      </c>
      <c r="N66">
        <f t="shared" si="6"/>
        <v>-0.12516620000000001</v>
      </c>
      <c r="P66">
        <f t="shared" si="7"/>
        <v>0.58625036534317154</v>
      </c>
      <c r="Q66">
        <f t="shared" si="8"/>
        <v>1.9904990620543002</v>
      </c>
      <c r="R66">
        <f t="shared" si="9"/>
        <v>-7.807430420028466E-4</v>
      </c>
    </row>
    <row r="67" spans="1:18" x14ac:dyDescent="0.3">
      <c r="A67" s="1">
        <v>296.58609999999999</v>
      </c>
      <c r="B67" s="2">
        <v>27.387699999999999</v>
      </c>
      <c r="C67" s="1">
        <f t="shared" si="0"/>
        <v>0.27387699999999998</v>
      </c>
      <c r="D67" s="1"/>
      <c r="E67" s="1">
        <f t="shared" si="1"/>
        <v>1.8651047382167408E-3</v>
      </c>
      <c r="F67" s="1"/>
      <c r="G67" s="2">
        <f t="shared" si="2"/>
        <v>-13.387699999999999</v>
      </c>
      <c r="H67" s="2">
        <f t="shared" si="3"/>
        <v>-0.133877</v>
      </c>
      <c r="I67" s="2">
        <f t="shared" si="4"/>
        <v>-9.1170352763555399E-4</v>
      </c>
      <c r="J67" s="2">
        <f t="shared" si="11"/>
        <v>8.2360151286233418E-2</v>
      </c>
      <c r="K67" s="1">
        <f t="shared" si="12"/>
        <v>-9.1170352763553534E-4</v>
      </c>
      <c r="L67" s="1"/>
      <c r="M67" s="1">
        <f t="shared" si="5"/>
        <v>0.27963787074134122</v>
      </c>
      <c r="N67">
        <f t="shared" si="6"/>
        <v>-0.133877</v>
      </c>
      <c r="P67">
        <f t="shared" si="7"/>
        <v>0.58646543620534075</v>
      </c>
      <c r="Q67">
        <f t="shared" si="8"/>
        <v>1.9912292933253244</v>
      </c>
      <c r="R67">
        <f t="shared" si="9"/>
        <v>-8.3538432555994066E-4</v>
      </c>
    </row>
    <row r="68" spans="1:18" x14ac:dyDescent="0.3">
      <c r="A68" s="1">
        <v>300.33330000000001</v>
      </c>
      <c r="B68" s="2">
        <v>25.872219999999999</v>
      </c>
      <c r="C68" s="1">
        <f t="shared" ref="C68:C117" si="13">B68/100</f>
        <v>0.25872220000000001</v>
      </c>
      <c r="D68" s="1"/>
      <c r="E68" s="1">
        <f t="shared" ref="E68:E117" si="14">C68*$D$3</f>
        <v>1.761900419173057E-3</v>
      </c>
      <c r="F68" s="1"/>
      <c r="G68" s="2">
        <f t="shared" ref="G68:G117" si="15">$F$3-B68</f>
        <v>-11.872219999999999</v>
      </c>
      <c r="H68" s="2">
        <f t="shared" ref="H68:H117" si="16">G68/100</f>
        <v>-0.11872219999999999</v>
      </c>
      <c r="I68" s="2">
        <f t="shared" ref="I68:I117" si="17">H68*$D$3</f>
        <v>-8.0849920859186986E-4</v>
      </c>
      <c r="J68" s="2">
        <f t="shared" si="11"/>
        <v>7.9330543051797944E-2</v>
      </c>
      <c r="K68" s="1">
        <f t="shared" si="12"/>
        <v>-8.0849920859187051E-4</v>
      </c>
      <c r="L68" s="1"/>
      <c r="M68" s="1">
        <f t="shared" ref="M68:M117" si="18">J68/$L$3</f>
        <v>0.26935142538363849</v>
      </c>
      <c r="N68">
        <f t="shared" ref="N68:N117" si="19">(G68/100)</f>
        <v>-0.11872219999999999</v>
      </c>
      <c r="P68">
        <f t="shared" ref="P68:P117" si="20">$O$3-J68</f>
        <v>0.58949504443977618</v>
      </c>
      <c r="Q68">
        <f t="shared" ref="Q68:Q117" si="21">P68/$L$3</f>
        <v>2.0015157386830271</v>
      </c>
      <c r="R68">
        <f t="shared" ref="R68:R117" si="22">(($V$31+$V$32)*Q68*N68)</f>
        <v>-7.4464627791039583E-4</v>
      </c>
    </row>
    <row r="69" spans="1:18" x14ac:dyDescent="0.3">
      <c r="A69" s="1">
        <v>301.58100000000002</v>
      </c>
      <c r="B69" s="2">
        <v>25.266819999999999</v>
      </c>
      <c r="C69" s="1">
        <f t="shared" si="13"/>
        <v>0.25266820000000001</v>
      </c>
      <c r="D69" s="1"/>
      <c r="E69" s="1">
        <f t="shared" si="14"/>
        <v>1.7206726268240676E-3</v>
      </c>
      <c r="F69" s="1"/>
      <c r="G69" s="2">
        <f t="shared" si="15"/>
        <v>-11.266819999999999</v>
      </c>
      <c r="H69" s="2">
        <f t="shared" si="16"/>
        <v>-0.1126682</v>
      </c>
      <c r="I69" s="2">
        <f t="shared" si="17"/>
        <v>-7.6727141624288058E-4</v>
      </c>
      <c r="J69" s="2">
        <f t="shared" ref="J69:J117" si="23">(I69*(A69-A68))+J68</f>
        <v>7.8373218505751699E-2</v>
      </c>
      <c r="K69" s="1">
        <f t="shared" ref="K69:K117" si="24">(J69-J68)/(A69-A68)</f>
        <v>-7.6727141624287776E-4</v>
      </c>
      <c r="L69" s="1"/>
      <c r="M69" s="1">
        <f t="shared" si="18"/>
        <v>0.26610101613251391</v>
      </c>
      <c r="N69">
        <f t="shared" si="19"/>
        <v>-0.1126682</v>
      </c>
      <c r="P69">
        <f t="shared" si="20"/>
        <v>0.59045236898582243</v>
      </c>
      <c r="Q69">
        <f t="shared" si="21"/>
        <v>2.0047661479341516</v>
      </c>
      <c r="R69">
        <f t="shared" si="22"/>
        <v>-7.0782215842029933E-4</v>
      </c>
    </row>
    <row r="70" spans="1:18" x14ac:dyDescent="0.3">
      <c r="A70" s="1">
        <v>302.82709999999997</v>
      </c>
      <c r="B70" s="2">
        <v>24.54271</v>
      </c>
      <c r="C70" s="1">
        <f t="shared" si="13"/>
        <v>0.24542710000000001</v>
      </c>
      <c r="D70" s="1"/>
      <c r="E70" s="1">
        <f t="shared" si="14"/>
        <v>1.6713606732102146E-3</v>
      </c>
      <c r="F70" s="1"/>
      <c r="G70" s="2">
        <f t="shared" si="15"/>
        <v>-10.54271</v>
      </c>
      <c r="H70" s="2">
        <f t="shared" si="16"/>
        <v>-0.1054271</v>
      </c>
      <c r="I70" s="2">
        <f t="shared" si="17"/>
        <v>-7.1795946262902754E-4</v>
      </c>
      <c r="J70" s="2">
        <f t="shared" si="23"/>
        <v>7.74785692193697E-2</v>
      </c>
      <c r="K70" s="1">
        <f t="shared" si="24"/>
        <v>-7.1795946262902699E-4</v>
      </c>
      <c r="L70" s="1"/>
      <c r="M70" s="1">
        <f t="shared" si="18"/>
        <v>0.26306340853227217</v>
      </c>
      <c r="N70">
        <f t="shared" si="19"/>
        <v>-0.1054271</v>
      </c>
      <c r="P70">
        <f t="shared" si="20"/>
        <v>0.59134701827220448</v>
      </c>
      <c r="Q70">
        <f t="shared" si="21"/>
        <v>2.0078037555343937</v>
      </c>
      <c r="R70">
        <f t="shared" si="22"/>
        <v>-6.6333452287227306E-4</v>
      </c>
    </row>
    <row r="71" spans="1:18" x14ac:dyDescent="0.3">
      <c r="A71" s="1">
        <v>304.0745</v>
      </c>
      <c r="B71" s="2">
        <v>23.91357</v>
      </c>
      <c r="C71" s="1">
        <f t="shared" si="13"/>
        <v>0.23913570000000001</v>
      </c>
      <c r="D71" s="1"/>
      <c r="E71" s="1">
        <f t="shared" si="14"/>
        <v>1.6285161848084255E-3</v>
      </c>
      <c r="F71" s="1"/>
      <c r="G71" s="2">
        <f t="shared" si="15"/>
        <v>-9.91357</v>
      </c>
      <c r="H71" s="2">
        <f t="shared" si="16"/>
        <v>-9.9135699999999993E-2</v>
      </c>
      <c r="I71" s="2">
        <f t="shared" si="17"/>
        <v>-6.7511497422723837E-4</v>
      </c>
      <c r="J71" s="2">
        <f t="shared" si="23"/>
        <v>7.6636430800518629E-2</v>
      </c>
      <c r="K71" s="1">
        <f t="shared" si="24"/>
        <v>-6.7511497422723479E-4</v>
      </c>
      <c r="L71" s="1"/>
      <c r="M71" s="1">
        <f t="shared" si="18"/>
        <v>0.26020409136688039</v>
      </c>
      <c r="N71">
        <f t="shared" si="19"/>
        <v>-9.9135699999999993E-2</v>
      </c>
      <c r="P71">
        <f t="shared" si="20"/>
        <v>0.59218915669105554</v>
      </c>
      <c r="Q71">
        <f t="shared" si="21"/>
        <v>2.0106630726997854</v>
      </c>
      <c r="R71">
        <f t="shared" si="22"/>
        <v>-6.2463808061811326E-4</v>
      </c>
    </row>
    <row r="72" spans="1:18" x14ac:dyDescent="0.3">
      <c r="A72" s="1">
        <v>305.32119999999998</v>
      </c>
      <c r="B72" s="2">
        <v>23.225069999999999</v>
      </c>
      <c r="C72" s="1">
        <f t="shared" si="13"/>
        <v>0.23225069999999998</v>
      </c>
      <c r="D72" s="1"/>
      <c r="E72" s="1">
        <f t="shared" si="14"/>
        <v>1.5816292752737719E-3</v>
      </c>
      <c r="F72" s="1"/>
      <c r="G72" s="2">
        <f t="shared" si="15"/>
        <v>-9.2250699999999988</v>
      </c>
      <c r="H72" s="2">
        <f t="shared" si="16"/>
        <v>-9.2250699999999991E-2</v>
      </c>
      <c r="I72" s="2">
        <f t="shared" si="17"/>
        <v>-6.2822806469258494E-4</v>
      </c>
      <c r="J72" s="2">
        <f t="shared" si="23"/>
        <v>7.5853218872266398E-2</v>
      </c>
      <c r="K72" s="1">
        <f t="shared" si="24"/>
        <v>-6.2822806469258537E-4</v>
      </c>
      <c r="L72" s="1"/>
      <c r="M72" s="1">
        <f t="shared" si="18"/>
        <v>0.25754484763632302</v>
      </c>
      <c r="N72">
        <f t="shared" si="19"/>
        <v>-9.2250699999999991E-2</v>
      </c>
      <c r="P72">
        <f t="shared" si="20"/>
        <v>0.5929723686193078</v>
      </c>
      <c r="Q72">
        <f t="shared" si="21"/>
        <v>2.0133223164303429</v>
      </c>
      <c r="R72">
        <f t="shared" si="22"/>
        <v>-5.8202555751843703E-4</v>
      </c>
    </row>
    <row r="73" spans="1:18" x14ac:dyDescent="0.3">
      <c r="A73" s="1">
        <v>305.62959999999998</v>
      </c>
      <c r="B73" s="2">
        <v>22.8096</v>
      </c>
      <c r="C73" s="1">
        <f t="shared" si="13"/>
        <v>0.22809599999999999</v>
      </c>
      <c r="D73" s="1"/>
      <c r="E73" s="1">
        <f t="shared" si="14"/>
        <v>1.5533357323480458E-3</v>
      </c>
      <c r="F73" s="1"/>
      <c r="G73" s="2">
        <f t="shared" si="15"/>
        <v>-8.8095999999999997</v>
      </c>
      <c r="H73" s="2">
        <f t="shared" si="16"/>
        <v>-8.8095999999999994E-2</v>
      </c>
      <c r="I73" s="2">
        <f t="shared" si="17"/>
        <v>-5.9993452176685888E-4</v>
      </c>
      <c r="J73" s="2">
        <f t="shared" si="23"/>
        <v>7.5668199065753491E-2</v>
      </c>
      <c r="K73" s="1">
        <f t="shared" si="24"/>
        <v>-5.9993452176687102E-4</v>
      </c>
      <c r="L73" s="1"/>
      <c r="M73" s="1">
        <f t="shared" si="18"/>
        <v>0.25691664887842569</v>
      </c>
      <c r="N73">
        <f t="shared" si="19"/>
        <v>-8.8095999999999994E-2</v>
      </c>
      <c r="P73">
        <f t="shared" si="20"/>
        <v>0.59315738842582066</v>
      </c>
      <c r="Q73">
        <f t="shared" si="21"/>
        <v>2.01395051518824</v>
      </c>
      <c r="R73">
        <f t="shared" si="22"/>
        <v>-5.5598626477937904E-4</v>
      </c>
    </row>
    <row r="74" spans="1:18" x14ac:dyDescent="0.3">
      <c r="A74" s="1">
        <v>306.56240000000003</v>
      </c>
      <c r="B74" s="2">
        <v>22.13298</v>
      </c>
      <c r="C74" s="1">
        <f t="shared" si="13"/>
        <v>0.22132979999999999</v>
      </c>
      <c r="D74" s="1"/>
      <c r="E74" s="1">
        <f t="shared" si="14"/>
        <v>1.507257851840657E-3</v>
      </c>
      <c r="F74" s="1"/>
      <c r="G74" s="2">
        <f t="shared" si="15"/>
        <v>-8.1329799999999999</v>
      </c>
      <c r="H74" s="2">
        <f t="shared" si="16"/>
        <v>-8.1329799999999994E-2</v>
      </c>
      <c r="I74" s="2">
        <f t="shared" si="17"/>
        <v>-5.5385664125947014E-4</v>
      </c>
      <c r="J74" s="2">
        <f t="shared" si="23"/>
        <v>7.5151561590786634E-2</v>
      </c>
      <c r="K74" s="1">
        <f t="shared" si="24"/>
        <v>-5.5385664125947047E-4</v>
      </c>
      <c r="L74" s="1"/>
      <c r="M74" s="1">
        <f t="shared" si="18"/>
        <v>0.25516250684263925</v>
      </c>
      <c r="N74">
        <f t="shared" si="19"/>
        <v>-8.1329799999999994E-2</v>
      </c>
      <c r="P74">
        <f t="shared" si="20"/>
        <v>0.59367402590078755</v>
      </c>
      <c r="Q74">
        <f t="shared" si="21"/>
        <v>2.0157046572240267</v>
      </c>
      <c r="R74">
        <f t="shared" si="22"/>
        <v>-5.1373089147639325E-4</v>
      </c>
    </row>
    <row r="75" spans="1:18" x14ac:dyDescent="0.3">
      <c r="A75" s="1">
        <v>307.80509999999998</v>
      </c>
      <c r="B75" s="2">
        <v>21.150089999999999</v>
      </c>
      <c r="C75" s="1">
        <f t="shared" si="13"/>
        <v>0.21150089999999999</v>
      </c>
      <c r="D75" s="1"/>
      <c r="E75" s="1">
        <f t="shared" si="14"/>
        <v>1.4403229578500755E-3</v>
      </c>
      <c r="F75" s="1"/>
      <c r="G75" s="2">
        <f t="shared" si="15"/>
        <v>-7.1500899999999987</v>
      </c>
      <c r="H75" s="2">
        <f t="shared" si="16"/>
        <v>-7.1500899999999992E-2</v>
      </c>
      <c r="I75" s="2">
        <f t="shared" si="17"/>
        <v>-4.8692174726888845E-4</v>
      </c>
      <c r="J75" s="2">
        <f t="shared" si="23"/>
        <v>7.4546463935455609E-2</v>
      </c>
      <c r="K75" s="1">
        <f t="shared" si="24"/>
        <v>-4.8692174726888677E-4</v>
      </c>
      <c r="L75" s="1"/>
      <c r="M75" s="1">
        <f t="shared" si="18"/>
        <v>0.25310801547412193</v>
      </c>
      <c r="N75">
        <f t="shared" si="19"/>
        <v>-7.1500899999999992E-2</v>
      </c>
      <c r="P75">
        <f t="shared" si="20"/>
        <v>0.59427912355611856</v>
      </c>
      <c r="Q75">
        <f t="shared" si="21"/>
        <v>2.0177591485925439</v>
      </c>
      <c r="R75">
        <f t="shared" si="22"/>
        <v>-4.5210562586381228E-4</v>
      </c>
    </row>
    <row r="76" spans="1:18" x14ac:dyDescent="0.3">
      <c r="A76" s="1">
        <v>308.94229999999999</v>
      </c>
      <c r="B76" s="2">
        <v>20.103100000000001</v>
      </c>
      <c r="C76" s="1">
        <f t="shared" si="13"/>
        <v>0.20103100000000002</v>
      </c>
      <c r="D76" s="1"/>
      <c r="E76" s="1">
        <f t="shared" si="14"/>
        <v>1.3690228483167616E-3</v>
      </c>
      <c r="F76" s="1"/>
      <c r="G76" s="2">
        <f t="shared" si="15"/>
        <v>-6.1031000000000013</v>
      </c>
      <c r="H76" s="2">
        <f t="shared" si="16"/>
        <v>-6.1031000000000016E-2</v>
      </c>
      <c r="I76" s="2">
        <f t="shared" si="17"/>
        <v>-4.1562163773557455E-4</v>
      </c>
      <c r="J76" s="2">
        <f t="shared" si="23"/>
        <v>7.4073819009022712E-2</v>
      </c>
      <c r="K76" s="1">
        <f t="shared" si="24"/>
        <v>-4.156216377355733E-4</v>
      </c>
      <c r="L76" s="1"/>
      <c r="M76" s="1">
        <f t="shared" si="18"/>
        <v>0.25150324157824777</v>
      </c>
      <c r="N76">
        <f t="shared" si="19"/>
        <v>-6.1031000000000016E-2</v>
      </c>
      <c r="P76">
        <f t="shared" si="20"/>
        <v>0.5947517684825514</v>
      </c>
      <c r="Q76">
        <f t="shared" si="21"/>
        <v>2.0193639224884179</v>
      </c>
      <c r="R76">
        <f t="shared" si="22"/>
        <v>-3.8621057103696278E-4</v>
      </c>
    </row>
    <row r="77" spans="1:18" x14ac:dyDescent="0.3">
      <c r="A77" s="1">
        <v>310.29129999999998</v>
      </c>
      <c r="B77" s="2">
        <v>19.248419999999999</v>
      </c>
      <c r="C77" s="1">
        <f t="shared" si="13"/>
        <v>0.19248419999999999</v>
      </c>
      <c r="D77" s="1"/>
      <c r="E77" s="1">
        <f t="shared" si="14"/>
        <v>1.3108190664125093E-3</v>
      </c>
      <c r="F77" s="1"/>
      <c r="G77" s="2">
        <f t="shared" si="15"/>
        <v>-5.2484199999999994</v>
      </c>
      <c r="H77" s="2">
        <f t="shared" si="16"/>
        <v>-5.2484199999999995E-2</v>
      </c>
      <c r="I77" s="2">
        <f t="shared" si="17"/>
        <v>-3.5741785583132232E-4</v>
      </c>
      <c r="J77" s="2">
        <f t="shared" si="23"/>
        <v>7.3591662321506268E-2</v>
      </c>
      <c r="K77" s="1">
        <f t="shared" si="24"/>
        <v>-3.5741785583131783E-4</v>
      </c>
      <c r="L77" s="1"/>
      <c r="M77" s="1">
        <f t="shared" si="18"/>
        <v>0.2498661723481026</v>
      </c>
      <c r="N77">
        <f t="shared" si="19"/>
        <v>-5.2484199999999995E-2</v>
      </c>
      <c r="P77">
        <f t="shared" si="20"/>
        <v>0.5952339251700679</v>
      </c>
      <c r="Q77">
        <f t="shared" si="21"/>
        <v>2.0210009917185632</v>
      </c>
      <c r="R77">
        <f t="shared" si="22"/>
        <v>-3.3239477332958111E-4</v>
      </c>
    </row>
    <row r="78" spans="1:18" x14ac:dyDescent="0.3">
      <c r="A78" s="1">
        <v>311.53559999999999</v>
      </c>
      <c r="B78" s="2">
        <v>18.383179999999999</v>
      </c>
      <c r="C78" s="1">
        <f t="shared" si="13"/>
        <v>0.18383179999999999</v>
      </c>
      <c r="D78" s="1"/>
      <c r="E78" s="1">
        <f t="shared" si="14"/>
        <v>1.2518961475951331E-3</v>
      </c>
      <c r="F78" s="1"/>
      <c r="G78" s="2">
        <f t="shared" si="15"/>
        <v>-4.3831799999999994</v>
      </c>
      <c r="H78" s="2">
        <f t="shared" si="16"/>
        <v>-4.3831799999999997E-2</v>
      </c>
      <c r="I78" s="2">
        <f t="shared" si="17"/>
        <v>-2.984949370139462E-4</v>
      </c>
      <c r="J78" s="2">
        <f t="shared" si="23"/>
        <v>7.3220245071379808E-2</v>
      </c>
      <c r="K78" s="1">
        <f t="shared" si="24"/>
        <v>-2.9849493701394935E-4</v>
      </c>
      <c r="L78" s="1"/>
      <c r="M78" s="1">
        <f t="shared" si="18"/>
        <v>0.24860509733354846</v>
      </c>
      <c r="N78">
        <f t="shared" si="19"/>
        <v>-4.3831799999999997E-2</v>
      </c>
      <c r="P78">
        <f t="shared" si="20"/>
        <v>0.59560534242019436</v>
      </c>
      <c r="Q78">
        <f t="shared" si="21"/>
        <v>2.0222620667331173</v>
      </c>
      <c r="R78">
        <f t="shared" si="22"/>
        <v>-2.7777030717842949E-4</v>
      </c>
    </row>
    <row r="79" spans="1:18" x14ac:dyDescent="0.3">
      <c r="A79" s="1">
        <v>313.0976</v>
      </c>
      <c r="B79" s="2">
        <v>17.8002</v>
      </c>
      <c r="C79" s="1">
        <f t="shared" si="13"/>
        <v>0.17800199999999999</v>
      </c>
      <c r="D79" s="1"/>
      <c r="E79" s="1">
        <f t="shared" si="14"/>
        <v>1.212195159184803E-3</v>
      </c>
      <c r="F79" s="1"/>
      <c r="G79" s="2">
        <f t="shared" si="15"/>
        <v>-3.8002000000000002</v>
      </c>
      <c r="H79" s="2">
        <f t="shared" si="16"/>
        <v>-3.8002000000000001E-2</v>
      </c>
      <c r="I79" s="2">
        <f t="shared" si="17"/>
        <v>-2.5879394860361618E-4</v>
      </c>
      <c r="J79" s="2">
        <f t="shared" si="23"/>
        <v>7.2816008923660955E-2</v>
      </c>
      <c r="K79" s="1">
        <f t="shared" si="24"/>
        <v>-2.5879394860361732E-4</v>
      </c>
      <c r="L79" s="1"/>
      <c r="M79" s="1">
        <f t="shared" si="18"/>
        <v>0.24723259213704965</v>
      </c>
      <c r="N79">
        <f t="shared" si="19"/>
        <v>-3.8002000000000001E-2</v>
      </c>
      <c r="P79">
        <f t="shared" si="20"/>
        <v>0.59600957856791326</v>
      </c>
      <c r="Q79">
        <f t="shared" si="21"/>
        <v>2.023634571929616</v>
      </c>
      <c r="R79">
        <f t="shared" si="22"/>
        <v>-2.4098922316877718E-4</v>
      </c>
    </row>
    <row r="80" spans="1:18" x14ac:dyDescent="0.3">
      <c r="A80" s="1">
        <v>315.27999999999997</v>
      </c>
      <c r="B80" s="2">
        <v>16.660620000000002</v>
      </c>
      <c r="C80" s="1">
        <f t="shared" si="13"/>
        <v>0.16660620000000001</v>
      </c>
      <c r="D80" s="1"/>
      <c r="E80" s="1">
        <f t="shared" si="14"/>
        <v>1.1345896626452239E-3</v>
      </c>
      <c r="F80" s="1"/>
      <c r="G80" s="2">
        <f t="shared" si="15"/>
        <v>-2.6606200000000015</v>
      </c>
      <c r="H80" s="2">
        <f t="shared" si="16"/>
        <v>-2.6606200000000014E-2</v>
      </c>
      <c r="I80" s="2">
        <f t="shared" si="17"/>
        <v>-1.8118845206403707E-4</v>
      </c>
      <c r="J80" s="2">
        <f t="shared" si="23"/>
        <v>7.2420583245876399E-2</v>
      </c>
      <c r="K80" s="1">
        <f t="shared" si="24"/>
        <v>-1.8118845206403978E-4</v>
      </c>
      <c r="L80" s="1"/>
      <c r="M80" s="1">
        <f t="shared" si="18"/>
        <v>0.24589000117715898</v>
      </c>
      <c r="N80">
        <f t="shared" si="19"/>
        <v>-2.6606200000000014E-2</v>
      </c>
      <c r="P80">
        <f t="shared" si="20"/>
        <v>0.59640500424569776</v>
      </c>
      <c r="Q80">
        <f t="shared" si="21"/>
        <v>2.0249771628895066</v>
      </c>
      <c r="R80">
        <f t="shared" si="22"/>
        <v>-1.6883483544903938E-4</v>
      </c>
    </row>
    <row r="81" spans="1:18" x14ac:dyDescent="0.3">
      <c r="A81" s="1">
        <v>316.52629999999999</v>
      </c>
      <c r="B81" s="2">
        <v>15.94839</v>
      </c>
      <c r="C81" s="1">
        <f t="shared" si="13"/>
        <v>0.15948390000000001</v>
      </c>
      <c r="D81" s="1"/>
      <c r="E81" s="1">
        <f t="shared" si="14"/>
        <v>1.0860867380586355E-3</v>
      </c>
      <c r="F81" s="1"/>
      <c r="G81" s="2">
        <f t="shared" si="15"/>
        <v>-1.9483899999999998</v>
      </c>
      <c r="H81" s="2">
        <f t="shared" si="16"/>
        <v>-1.9483899999999998E-2</v>
      </c>
      <c r="I81" s="2">
        <f t="shared" si="17"/>
        <v>-1.3268552747744847E-4</v>
      </c>
      <c r="J81" s="2">
        <f t="shared" si="23"/>
        <v>7.2255217272981259E-2</v>
      </c>
      <c r="K81" s="1">
        <f t="shared" si="24"/>
        <v>-1.3268552747744327E-4</v>
      </c>
      <c r="L81" s="1"/>
      <c r="M81" s="1">
        <f t="shared" si="18"/>
        <v>0.24532853318770914</v>
      </c>
      <c r="N81">
        <f t="shared" si="19"/>
        <v>-1.9483899999999998E-2</v>
      </c>
      <c r="P81">
        <f t="shared" si="20"/>
        <v>0.59657037021859294</v>
      </c>
      <c r="Q81">
        <f t="shared" si="21"/>
        <v>2.0255386308789567</v>
      </c>
      <c r="R81">
        <f t="shared" si="22"/>
        <v>-1.2367317208678274E-4</v>
      </c>
    </row>
    <row r="82" spans="1:18" x14ac:dyDescent="0.3">
      <c r="A82" s="1">
        <v>317.77089999999998</v>
      </c>
      <c r="B82" s="2">
        <v>15.10557</v>
      </c>
      <c r="C82" s="1">
        <f t="shared" si="13"/>
        <v>0.15105570000000001</v>
      </c>
      <c r="D82" s="1"/>
      <c r="E82" s="1">
        <f t="shared" si="14"/>
        <v>1.0286906231799188E-3</v>
      </c>
      <c r="F82" s="1"/>
      <c r="G82" s="2">
        <f t="shared" si="15"/>
        <v>-1.1055700000000002</v>
      </c>
      <c r="H82" s="2">
        <f t="shared" si="16"/>
        <v>-1.1055700000000002E-2</v>
      </c>
      <c r="I82" s="2">
        <f t="shared" si="17"/>
        <v>-7.5289412598731646E-5</v>
      </c>
      <c r="J82" s="2">
        <f t="shared" si="23"/>
        <v>7.2161512070060885E-2</v>
      </c>
      <c r="K82" s="1">
        <f t="shared" si="24"/>
        <v>-7.5289412598726564E-5</v>
      </c>
      <c r="L82" s="1"/>
      <c r="M82" s="1">
        <f t="shared" si="18"/>
        <v>0.24501037540129406</v>
      </c>
      <c r="N82">
        <f t="shared" si="19"/>
        <v>-1.1055700000000002E-2</v>
      </c>
      <c r="P82">
        <f t="shared" si="20"/>
        <v>0.59666407542151334</v>
      </c>
      <c r="Q82">
        <f t="shared" si="21"/>
        <v>2.0258567886653718</v>
      </c>
      <c r="R82">
        <f t="shared" si="22"/>
        <v>-7.0186577316194479E-5</v>
      </c>
    </row>
    <row r="83" spans="1:18" x14ac:dyDescent="0.3">
      <c r="A83" s="1">
        <v>319.01530000000002</v>
      </c>
      <c r="B83" s="2">
        <v>14.25089</v>
      </c>
      <c r="C83" s="1">
        <f t="shared" si="13"/>
        <v>0.14250889999999999</v>
      </c>
      <c r="D83" s="1"/>
      <c r="E83" s="1">
        <f t="shared" si="14"/>
        <v>9.7048684127566643E-4</v>
      </c>
      <c r="F83" s="1"/>
      <c r="G83" s="2">
        <f t="shared" si="15"/>
        <v>-0.25089000000000006</v>
      </c>
      <c r="H83" s="2">
        <f t="shared" si="16"/>
        <v>-2.5089000000000005E-3</v>
      </c>
      <c r="I83" s="2">
        <f t="shared" si="17"/>
        <v>-1.7085630694479576E-5</v>
      </c>
      <c r="J83" s="2">
        <f t="shared" si="23"/>
        <v>7.2140250711224679E-2</v>
      </c>
      <c r="K83" s="1">
        <f t="shared" si="24"/>
        <v>-1.7085630694474995E-5</v>
      </c>
      <c r="L83" s="1"/>
      <c r="M83" s="1">
        <f t="shared" si="18"/>
        <v>0.24493818659370722</v>
      </c>
      <c r="N83">
        <f t="shared" si="19"/>
        <v>-2.5089000000000005E-3</v>
      </c>
      <c r="P83">
        <f t="shared" si="20"/>
        <v>0.59668533678034952</v>
      </c>
      <c r="Q83">
        <f t="shared" si="21"/>
        <v>2.0259289774729585</v>
      </c>
      <c r="R83">
        <f t="shared" si="22"/>
        <v>-1.5928197998242429E-5</v>
      </c>
    </row>
    <row r="84" spans="1:18" x14ac:dyDescent="0.3">
      <c r="A84" s="1">
        <v>320.26319999999998</v>
      </c>
      <c r="B84" s="2">
        <v>13.657360000000001</v>
      </c>
      <c r="C84" s="1">
        <f t="shared" si="13"/>
        <v>0.13657360000000002</v>
      </c>
      <c r="D84" s="1"/>
      <c r="E84" s="1">
        <f t="shared" si="14"/>
        <v>9.300673969530772E-4</v>
      </c>
      <c r="F84" s="1"/>
      <c r="G84" s="2">
        <f t="shared" si="15"/>
        <v>0.34263999999999939</v>
      </c>
      <c r="H84" s="2">
        <f t="shared" si="16"/>
        <v>3.4263999999999939E-3</v>
      </c>
      <c r="I84" s="2">
        <f t="shared" si="17"/>
        <v>2.333381362810981E-5</v>
      </c>
      <c r="J84" s="2">
        <f t="shared" si="23"/>
        <v>7.2169368977251194E-2</v>
      </c>
      <c r="K84" s="1">
        <f t="shared" si="24"/>
        <v>2.3333813628107916E-5</v>
      </c>
      <c r="L84" s="1"/>
      <c r="M84" s="1">
        <f t="shared" si="18"/>
        <v>0.24503705200111811</v>
      </c>
      <c r="N84">
        <f t="shared" si="19"/>
        <v>3.4263999999999939E-3</v>
      </c>
      <c r="P84">
        <f t="shared" si="20"/>
        <v>0.59665621851432293</v>
      </c>
      <c r="Q84">
        <f t="shared" si="21"/>
        <v>2.0258301120655475</v>
      </c>
      <c r="R84">
        <f t="shared" si="22"/>
        <v>2.1752048424399115E-5</v>
      </c>
    </row>
    <row r="85" spans="1:18" x14ac:dyDescent="0.3">
      <c r="A85" s="1">
        <v>321.5104</v>
      </c>
      <c r="B85" s="2">
        <v>13.01634</v>
      </c>
      <c r="C85" s="1">
        <f t="shared" si="13"/>
        <v>0.13016339999999998</v>
      </c>
      <c r="D85" s="1"/>
      <c r="E85" s="1">
        <f t="shared" si="14"/>
        <v>8.8641387952402323E-4</v>
      </c>
      <c r="F85" s="1"/>
      <c r="G85" s="2">
        <f t="shared" si="15"/>
        <v>0.98366000000000042</v>
      </c>
      <c r="H85" s="2">
        <f t="shared" si="16"/>
        <v>9.8366000000000044E-3</v>
      </c>
      <c r="I85" s="2">
        <f t="shared" si="17"/>
        <v>6.6987331057163631E-5</v>
      </c>
      <c r="J85" s="2">
        <f t="shared" si="23"/>
        <v>7.2252915576545687E-2</v>
      </c>
      <c r="K85" s="1">
        <f t="shared" si="24"/>
        <v>6.6987331057161178E-5</v>
      </c>
      <c r="L85" s="1"/>
      <c r="M85" s="1">
        <f t="shared" si="18"/>
        <v>0.24532071822525114</v>
      </c>
      <c r="N85">
        <f t="shared" si="19"/>
        <v>9.8366000000000044E-3</v>
      </c>
      <c r="P85">
        <f t="shared" si="20"/>
        <v>0.5965726719150285</v>
      </c>
      <c r="Q85">
        <f t="shared" si="21"/>
        <v>2.0255464458414147</v>
      </c>
      <c r="R85">
        <f t="shared" si="22"/>
        <v>6.2437613524885422E-5</v>
      </c>
    </row>
    <row r="86" spans="1:18" x14ac:dyDescent="0.3">
      <c r="A86" s="1">
        <v>322.75749999999999</v>
      </c>
      <c r="B86" s="2">
        <v>12.36346</v>
      </c>
      <c r="C86" s="1">
        <f t="shared" si="13"/>
        <v>0.1236346</v>
      </c>
      <c r="D86" s="1"/>
      <c r="E86" s="1">
        <f t="shared" si="14"/>
        <v>8.4195269506943439E-4</v>
      </c>
      <c r="F86" s="1"/>
      <c r="G86" s="2">
        <f t="shared" si="15"/>
        <v>1.6365400000000001</v>
      </c>
      <c r="H86" s="2">
        <f t="shared" si="16"/>
        <v>1.6365400000000002E-2</v>
      </c>
      <c r="I86" s="2">
        <f t="shared" si="17"/>
        <v>1.1144851551175257E-4</v>
      </c>
      <c r="J86" s="2">
        <f t="shared" si="23"/>
        <v>7.2391903020240386E-2</v>
      </c>
      <c r="K86" s="1">
        <f t="shared" si="24"/>
        <v>1.1144851551174758E-4</v>
      </c>
      <c r="L86" s="1"/>
      <c r="M86" s="1">
        <f t="shared" si="18"/>
        <v>0.24579262305067445</v>
      </c>
      <c r="N86">
        <f t="shared" si="19"/>
        <v>1.6365400000000002E-2</v>
      </c>
      <c r="P86">
        <f t="shared" si="20"/>
        <v>0.59643368447133382</v>
      </c>
      <c r="Q86">
        <f t="shared" si="21"/>
        <v>2.0250745410159916</v>
      </c>
      <c r="R86">
        <f t="shared" si="22"/>
        <v>1.0385483409828533E-4</v>
      </c>
    </row>
    <row r="87" spans="1:18" x14ac:dyDescent="0.3">
      <c r="A87" s="1">
        <v>324.0061</v>
      </c>
      <c r="B87" s="2">
        <v>11.817410000000001</v>
      </c>
      <c r="C87" s="1">
        <f t="shared" si="13"/>
        <v>0.1181741</v>
      </c>
      <c r="D87" s="1"/>
      <c r="E87" s="1">
        <f t="shared" si="14"/>
        <v>8.0476664285244462E-4</v>
      </c>
      <c r="F87" s="1"/>
      <c r="G87" s="2">
        <f t="shared" si="15"/>
        <v>2.1825899999999994</v>
      </c>
      <c r="H87" s="2">
        <f t="shared" si="16"/>
        <v>2.1825899999999995E-2</v>
      </c>
      <c r="I87" s="2">
        <f t="shared" si="17"/>
        <v>1.486345677287423E-4</v>
      </c>
      <c r="J87" s="2">
        <f t="shared" si="23"/>
        <v>7.2577488141506497E-2</v>
      </c>
      <c r="K87" s="1">
        <f t="shared" si="24"/>
        <v>1.4863456772874317E-4</v>
      </c>
      <c r="L87" s="1"/>
      <c r="M87" s="1">
        <f t="shared" si="18"/>
        <v>0.24642274122483573</v>
      </c>
      <c r="N87">
        <f t="shared" si="19"/>
        <v>2.1825899999999995E-2</v>
      </c>
      <c r="P87">
        <f t="shared" si="20"/>
        <v>0.59624809935006762</v>
      </c>
      <c r="Q87">
        <f t="shared" si="21"/>
        <v>2.0244444228418299</v>
      </c>
      <c r="R87">
        <f t="shared" si="22"/>
        <v>1.3846407138383012E-4</v>
      </c>
    </row>
    <row r="88" spans="1:18" x14ac:dyDescent="0.3">
      <c r="A88" s="1">
        <v>325.56729999999999</v>
      </c>
      <c r="B88" s="2">
        <v>11.176399999999999</v>
      </c>
      <c r="C88" s="1">
        <f t="shared" si="13"/>
        <v>0.11176399999999999</v>
      </c>
      <c r="D88" s="1"/>
      <c r="E88" s="1">
        <f t="shared" si="14"/>
        <v>7.611138064242555E-4</v>
      </c>
      <c r="F88" s="1"/>
      <c r="G88" s="2">
        <f t="shared" si="15"/>
        <v>2.8236000000000008</v>
      </c>
      <c r="H88" s="2">
        <f t="shared" si="16"/>
        <v>2.8236000000000008E-2</v>
      </c>
      <c r="I88" s="2">
        <f t="shared" si="17"/>
        <v>1.9228740415693144E-4</v>
      </c>
      <c r="J88" s="2">
        <f t="shared" si="23"/>
        <v>7.2877687236876293E-2</v>
      </c>
      <c r="K88" s="1">
        <f t="shared" si="24"/>
        <v>1.9228740415693006E-4</v>
      </c>
      <c r="L88" s="1"/>
      <c r="M88" s="1">
        <f t="shared" si="18"/>
        <v>0.24744200885021853</v>
      </c>
      <c r="N88">
        <f t="shared" si="19"/>
        <v>2.8236000000000008E-2</v>
      </c>
      <c r="P88">
        <f t="shared" si="20"/>
        <v>0.5959479002546979</v>
      </c>
      <c r="Q88">
        <f t="shared" si="21"/>
        <v>2.0234251552164473</v>
      </c>
      <c r="R88">
        <f t="shared" si="22"/>
        <v>1.7903972241723327E-4</v>
      </c>
    </row>
    <row r="89" spans="1:18" x14ac:dyDescent="0.3">
      <c r="A89" s="1">
        <v>327.44240000000002</v>
      </c>
      <c r="B89" s="2">
        <v>10.53539</v>
      </c>
      <c r="C89" s="1">
        <f t="shared" si="13"/>
        <v>0.1053539</v>
      </c>
      <c r="D89" s="1"/>
      <c r="E89" s="1">
        <f t="shared" si="14"/>
        <v>7.1746096999606649E-4</v>
      </c>
      <c r="F89" s="1"/>
      <c r="G89" s="2">
        <f t="shared" si="15"/>
        <v>3.4646100000000004</v>
      </c>
      <c r="H89" s="2">
        <f t="shared" si="16"/>
        <v>3.4646100000000006E-2</v>
      </c>
      <c r="I89" s="2">
        <f t="shared" si="17"/>
        <v>2.3594024058512048E-4</v>
      </c>
      <c r="J89" s="2">
        <f t="shared" si="23"/>
        <v>7.3320098781997453E-2</v>
      </c>
      <c r="K89" s="1">
        <f t="shared" si="24"/>
        <v>2.359402405851169E-4</v>
      </c>
      <c r="L89" s="1"/>
      <c r="M89" s="1">
        <f t="shared" si="18"/>
        <v>0.24894413118167361</v>
      </c>
      <c r="N89">
        <f t="shared" si="19"/>
        <v>3.4646100000000006E-2</v>
      </c>
      <c r="P89">
        <f t="shared" si="20"/>
        <v>0.59550548870957676</v>
      </c>
      <c r="Q89">
        <f t="shared" si="21"/>
        <v>2.0219230328849922</v>
      </c>
      <c r="R89">
        <f t="shared" si="22"/>
        <v>2.195220005937123E-4</v>
      </c>
    </row>
    <row r="90" spans="1:18" x14ac:dyDescent="0.3">
      <c r="A90" s="1">
        <v>329.3168</v>
      </c>
      <c r="B90" s="2">
        <v>9.8389760000000006</v>
      </c>
      <c r="C90" s="1">
        <f t="shared" si="13"/>
        <v>9.8389760000000007E-2</v>
      </c>
      <c r="D90" s="1"/>
      <c r="E90" s="1">
        <f t="shared" si="14"/>
        <v>6.7003511637708899E-4</v>
      </c>
      <c r="F90" s="1"/>
      <c r="G90" s="2">
        <f t="shared" si="15"/>
        <v>4.1610239999999994</v>
      </c>
      <c r="H90" s="2">
        <f t="shared" si="16"/>
        <v>4.1610239999999993E-2</v>
      </c>
      <c r="I90" s="2">
        <f t="shared" si="17"/>
        <v>2.8336609420409804E-4</v>
      </c>
      <c r="J90" s="2">
        <f t="shared" si="23"/>
        <v>7.3851240188973613E-2</v>
      </c>
      <c r="K90" s="1">
        <f t="shared" si="24"/>
        <v>2.8336609420410031E-4</v>
      </c>
      <c r="L90" s="1"/>
      <c r="M90" s="1">
        <f t="shared" si="18"/>
        <v>0.2507475184968958</v>
      </c>
      <c r="N90">
        <f t="shared" si="19"/>
        <v>4.1610239999999993E-2</v>
      </c>
      <c r="P90">
        <f t="shared" si="20"/>
        <v>0.59497434730260057</v>
      </c>
      <c r="Q90">
        <f t="shared" si="21"/>
        <v>2.0201196455697699</v>
      </c>
      <c r="R90">
        <f t="shared" si="22"/>
        <v>2.6341250637663884E-4</v>
      </c>
    </row>
    <row r="91" spans="1:18" x14ac:dyDescent="0.3">
      <c r="A91" s="1">
        <v>331.19330000000002</v>
      </c>
      <c r="B91" s="2">
        <v>9.2929279999999999</v>
      </c>
      <c r="C91" s="1">
        <f t="shared" si="13"/>
        <v>9.2929280000000003E-2</v>
      </c>
      <c r="D91" s="1"/>
      <c r="E91" s="1">
        <f t="shared" si="14"/>
        <v>6.328492003602721E-4</v>
      </c>
      <c r="F91" s="1"/>
      <c r="G91" s="2">
        <f t="shared" si="15"/>
        <v>4.7070720000000001</v>
      </c>
      <c r="H91" s="2">
        <f t="shared" si="16"/>
        <v>4.7070720000000003E-2</v>
      </c>
      <c r="I91" s="2">
        <f t="shared" si="17"/>
        <v>3.2055201022091492E-4</v>
      </c>
      <c r="J91" s="2">
        <f t="shared" si="23"/>
        <v>7.4452756036153173E-2</v>
      </c>
      <c r="K91" s="1">
        <f t="shared" si="24"/>
        <v>3.2055201022091801E-4</v>
      </c>
      <c r="L91" s="1"/>
      <c r="M91" s="1">
        <f t="shared" si="18"/>
        <v>0.25278984853266617</v>
      </c>
      <c r="N91">
        <f t="shared" si="19"/>
        <v>4.7070720000000003E-2</v>
      </c>
      <c r="P91">
        <f t="shared" si="20"/>
        <v>0.59437283145542097</v>
      </c>
      <c r="Q91">
        <f t="shared" si="21"/>
        <v>2.0180773155339993</v>
      </c>
      <c r="R91">
        <f t="shared" si="22"/>
        <v>2.9767867221390141E-4</v>
      </c>
    </row>
    <row r="92" spans="1:18" x14ac:dyDescent="0.3">
      <c r="A92" s="1">
        <v>333.38240000000002</v>
      </c>
      <c r="B92" s="2">
        <v>8.6538930000000001</v>
      </c>
      <c r="C92" s="1">
        <f t="shared" si="13"/>
        <v>8.653893E-2</v>
      </c>
      <c r="D92" s="1"/>
      <c r="E92" s="1">
        <f t="shared" si="14"/>
        <v>5.8933086160286143E-4</v>
      </c>
      <c r="F92" s="1"/>
      <c r="G92" s="2">
        <f t="shared" si="15"/>
        <v>5.3461069999999999</v>
      </c>
      <c r="H92" s="2">
        <f t="shared" si="16"/>
        <v>5.3461069999999999E-2</v>
      </c>
      <c r="I92" s="2">
        <f t="shared" si="17"/>
        <v>3.6407034897832554E-4</v>
      </c>
      <c r="J92" s="2">
        <f t="shared" si="23"/>
        <v>7.5249742437101627E-2</v>
      </c>
      <c r="K92" s="1">
        <f t="shared" si="24"/>
        <v>3.6407034897832711E-4</v>
      </c>
      <c r="L92" s="1"/>
      <c r="M92" s="1">
        <f t="shared" si="18"/>
        <v>0.25549586080547609</v>
      </c>
      <c r="N92">
        <f t="shared" si="19"/>
        <v>5.3461069999999999E-2</v>
      </c>
      <c r="P92">
        <f t="shared" si="20"/>
        <v>0.59357584505447258</v>
      </c>
      <c r="Q92">
        <f t="shared" si="21"/>
        <v>2.01537130326119</v>
      </c>
      <c r="R92">
        <f t="shared" si="22"/>
        <v>3.3763836993222171E-4</v>
      </c>
    </row>
    <row r="93" spans="1:18" x14ac:dyDescent="0.3">
      <c r="A93" s="1">
        <v>335.88470000000001</v>
      </c>
      <c r="B93" s="2">
        <v>7.9535270000000002</v>
      </c>
      <c r="C93" s="1">
        <f t="shared" si="13"/>
        <v>7.9535270000000005E-2</v>
      </c>
      <c r="D93" s="1"/>
      <c r="E93" s="1">
        <f t="shared" si="14"/>
        <v>5.4163587644215404E-4</v>
      </c>
      <c r="F93" s="1"/>
      <c r="G93" s="2">
        <f t="shared" si="15"/>
        <v>6.0464729999999998</v>
      </c>
      <c r="H93" s="2">
        <f t="shared" si="16"/>
        <v>6.0464729999999994E-2</v>
      </c>
      <c r="I93" s="2">
        <f t="shared" si="17"/>
        <v>4.1176533413903293E-4</v>
      </c>
      <c r="J93" s="2">
        <f t="shared" si="23"/>
        <v>7.6280102832717731E-2</v>
      </c>
      <c r="K93" s="1">
        <f t="shared" si="24"/>
        <v>4.1176533413903488E-4</v>
      </c>
      <c r="L93" s="1"/>
      <c r="M93" s="1">
        <f t="shared" si="18"/>
        <v>0.25899424907488244</v>
      </c>
      <c r="N93">
        <f t="shared" si="19"/>
        <v>6.0464729999999994E-2</v>
      </c>
      <c r="P93">
        <f t="shared" si="20"/>
        <v>0.59254548465885648</v>
      </c>
      <c r="Q93">
        <f t="shared" si="21"/>
        <v>2.0118729149917836</v>
      </c>
      <c r="R93">
        <f t="shared" si="22"/>
        <v>3.812077660925575E-4</v>
      </c>
    </row>
    <row r="94" spans="1:18" x14ac:dyDescent="0.3">
      <c r="A94" s="1">
        <v>338.38889999999998</v>
      </c>
      <c r="B94" s="2">
        <v>7.4015430000000002</v>
      </c>
      <c r="C94" s="1">
        <f t="shared" si="13"/>
        <v>7.4015430000000007E-2</v>
      </c>
      <c r="D94" s="1"/>
      <c r="E94" s="1">
        <f t="shared" si="14"/>
        <v>5.0404571831205074E-4</v>
      </c>
      <c r="F94" s="1"/>
      <c r="G94" s="2">
        <f t="shared" si="15"/>
        <v>6.5984569999999998</v>
      </c>
      <c r="H94" s="2">
        <f t="shared" si="16"/>
        <v>6.5984569999999992E-2</v>
      </c>
      <c r="I94" s="2">
        <f t="shared" si="17"/>
        <v>4.4935549226913618E-4</v>
      </c>
      <c r="J94" s="2">
        <f t="shared" si="23"/>
        <v>7.7405378856458082E-2</v>
      </c>
      <c r="K94" s="1">
        <f t="shared" si="24"/>
        <v>4.4935549226913401E-4</v>
      </c>
      <c r="L94" s="1"/>
      <c r="M94" s="1">
        <f t="shared" si="18"/>
        <v>0.26281490489399861</v>
      </c>
      <c r="N94">
        <f t="shared" si="19"/>
        <v>6.5984569999999992E-2</v>
      </c>
      <c r="P94">
        <f t="shared" si="20"/>
        <v>0.59142020863511613</v>
      </c>
      <c r="Q94">
        <f t="shared" si="21"/>
        <v>2.0080522591726671</v>
      </c>
      <c r="R94">
        <f t="shared" si="22"/>
        <v>4.1521829399379157E-4</v>
      </c>
    </row>
    <row r="95" spans="1:18" x14ac:dyDescent="0.3">
      <c r="A95" s="1">
        <v>340.8931</v>
      </c>
      <c r="B95" s="2">
        <v>6.8436240000000002</v>
      </c>
      <c r="C95" s="1">
        <f t="shared" si="13"/>
        <v>6.8436239999999995E-2</v>
      </c>
      <c r="D95" s="1"/>
      <c r="E95" s="1">
        <f t="shared" si="14"/>
        <v>4.6605138616874747E-4</v>
      </c>
      <c r="F95" s="1"/>
      <c r="G95" s="2">
        <f t="shared" si="15"/>
        <v>7.1563759999999998</v>
      </c>
      <c r="H95" s="2">
        <f t="shared" si="16"/>
        <v>7.1563760000000004E-2</v>
      </c>
      <c r="I95" s="2">
        <f t="shared" si="17"/>
        <v>4.873498244124395E-4</v>
      </c>
      <c r="J95" s="2">
        <f t="shared" si="23"/>
        <v>7.8625800286751729E-2</v>
      </c>
      <c r="K95" s="1">
        <f t="shared" si="24"/>
        <v>4.8734982441244097E-4</v>
      </c>
      <c r="L95" s="1"/>
      <c r="M95" s="1">
        <f t="shared" si="18"/>
        <v>0.26695860843077762</v>
      </c>
      <c r="N95">
        <f t="shared" si="19"/>
        <v>7.1563760000000004E-2</v>
      </c>
      <c r="P95">
        <f t="shared" si="20"/>
        <v>0.59019978720482247</v>
      </c>
      <c r="Q95">
        <f t="shared" si="21"/>
        <v>2.0039085556358884</v>
      </c>
      <c r="R95">
        <f t="shared" si="22"/>
        <v>4.4939695750939248E-4</v>
      </c>
    </row>
    <row r="96" spans="1:18" x14ac:dyDescent="0.3">
      <c r="A96" s="1">
        <v>343.71109999999999</v>
      </c>
      <c r="B96" s="2">
        <v>6.2762089999999997</v>
      </c>
      <c r="C96" s="1">
        <f t="shared" si="13"/>
        <v>6.2762089999999993E-2</v>
      </c>
      <c r="D96" s="1"/>
      <c r="E96" s="1">
        <f t="shared" si="14"/>
        <v>4.2741037560432431E-4</v>
      </c>
      <c r="F96" s="1"/>
      <c r="G96" s="2">
        <f t="shared" si="15"/>
        <v>7.7237910000000003</v>
      </c>
      <c r="H96" s="2">
        <f t="shared" si="16"/>
        <v>7.7237910000000007E-2</v>
      </c>
      <c r="I96" s="2">
        <f t="shared" si="17"/>
        <v>5.2599083497686266E-4</v>
      </c>
      <c r="J96" s="2">
        <f t="shared" si="23"/>
        <v>8.0108042459716519E-2</v>
      </c>
      <c r="K96" s="1">
        <f t="shared" si="24"/>
        <v>5.2599083497686255E-4</v>
      </c>
      <c r="L96" s="1"/>
      <c r="M96" s="1">
        <f t="shared" si="18"/>
        <v>0.2719912733627588</v>
      </c>
      <c r="N96">
        <f t="shared" si="19"/>
        <v>7.7237910000000007E-2</v>
      </c>
      <c r="P96">
        <f t="shared" si="20"/>
        <v>0.58871754503185769</v>
      </c>
      <c r="Q96">
        <f t="shared" si="21"/>
        <v>1.998875890703907</v>
      </c>
      <c r="R96">
        <f t="shared" si="22"/>
        <v>4.8381064670165164E-4</v>
      </c>
    </row>
    <row r="97" spans="1:18" x14ac:dyDescent="0.3">
      <c r="A97" s="1">
        <v>347.1574</v>
      </c>
      <c r="B97" s="2">
        <v>5.7396570000000002</v>
      </c>
      <c r="C97" s="1">
        <f t="shared" si="13"/>
        <v>5.7396570000000001E-2</v>
      </c>
      <c r="D97" s="1"/>
      <c r="E97" s="1">
        <f t="shared" si="14"/>
        <v>3.9087113800862741E-4</v>
      </c>
      <c r="F97" s="1"/>
      <c r="G97" s="2">
        <f t="shared" si="15"/>
        <v>8.2603429999999989</v>
      </c>
      <c r="H97" s="2">
        <f t="shared" si="16"/>
        <v>8.2603429999999992E-2</v>
      </c>
      <c r="I97" s="2">
        <f t="shared" si="17"/>
        <v>5.625300725725595E-4</v>
      </c>
      <c r="J97" s="2">
        <f t="shared" si="23"/>
        <v>8.2046689848823337E-2</v>
      </c>
      <c r="K97" s="1">
        <f t="shared" si="24"/>
        <v>5.6253007257255994E-4</v>
      </c>
      <c r="L97" s="1"/>
      <c r="M97" s="1">
        <f t="shared" si="18"/>
        <v>0.27857357341371447</v>
      </c>
      <c r="N97">
        <f t="shared" si="19"/>
        <v>8.2603429999999992E-2</v>
      </c>
      <c r="P97">
        <f t="shared" si="20"/>
        <v>0.58677889764275082</v>
      </c>
      <c r="Q97">
        <f t="shared" si="21"/>
        <v>1.9922935906529513</v>
      </c>
      <c r="R97">
        <f t="shared" si="22"/>
        <v>5.1571587089591423E-4</v>
      </c>
    </row>
    <row r="98" spans="1:18" x14ac:dyDescent="0.3">
      <c r="A98" s="1">
        <v>350.60399999999998</v>
      </c>
      <c r="B98" s="2">
        <v>5.2268460000000001</v>
      </c>
      <c r="C98" s="1">
        <f t="shared" si="13"/>
        <v>5.2268460000000003E-2</v>
      </c>
      <c r="D98" s="1"/>
      <c r="E98" s="1">
        <f t="shared" si="14"/>
        <v>3.5594866456581679E-4</v>
      </c>
      <c r="F98" s="1"/>
      <c r="G98" s="2">
        <f t="shared" si="15"/>
        <v>8.7731539999999999</v>
      </c>
      <c r="H98" s="2">
        <f t="shared" si="16"/>
        <v>8.7731539999999997E-2</v>
      </c>
      <c r="I98" s="2">
        <f t="shared" si="17"/>
        <v>5.9745254601537012E-4</v>
      </c>
      <c r="J98" s="2">
        <f t="shared" si="23"/>
        <v>8.4105869793919902E-2</v>
      </c>
      <c r="K98" s="1">
        <f t="shared" si="24"/>
        <v>5.9745254601536904E-4</v>
      </c>
      <c r="L98" s="1"/>
      <c r="M98" s="1">
        <f t="shared" si="18"/>
        <v>0.28556511830924119</v>
      </c>
      <c r="N98">
        <f t="shared" si="19"/>
        <v>8.7731539999999997E-2</v>
      </c>
      <c r="P98">
        <f t="shared" si="20"/>
        <v>0.5847197176976543</v>
      </c>
      <c r="Q98">
        <f t="shared" si="21"/>
        <v>1.9853020457574246</v>
      </c>
      <c r="R98">
        <f t="shared" si="22"/>
        <v>5.4580991509986217E-4</v>
      </c>
    </row>
    <row r="99" spans="1:18" x14ac:dyDescent="0.3">
      <c r="A99" s="1">
        <v>354.36450000000002</v>
      </c>
      <c r="B99" s="2">
        <v>4.7052180000000003</v>
      </c>
      <c r="C99" s="1">
        <f t="shared" si="13"/>
        <v>4.7052180000000006E-2</v>
      </c>
      <c r="D99" s="1"/>
      <c r="E99" s="1">
        <f t="shared" si="14"/>
        <v>3.2042575266059942E-4</v>
      </c>
      <c r="F99" s="1"/>
      <c r="G99" s="2">
        <f t="shared" si="15"/>
        <v>9.2947819999999997</v>
      </c>
      <c r="H99" s="2">
        <f t="shared" si="16"/>
        <v>9.294782E-2</v>
      </c>
      <c r="I99" s="2">
        <f t="shared" si="17"/>
        <v>6.3297545792058755E-4</v>
      </c>
      <c r="J99" s="2">
        <f t="shared" si="23"/>
        <v>8.6486174003430297E-2</v>
      </c>
      <c r="K99" s="1">
        <f t="shared" si="24"/>
        <v>6.3297545792058831E-4</v>
      </c>
      <c r="L99" s="1"/>
      <c r="M99" s="1">
        <f t="shared" si="18"/>
        <v>0.29364697817070307</v>
      </c>
      <c r="N99">
        <f t="shared" si="19"/>
        <v>9.294782E-2</v>
      </c>
      <c r="P99">
        <f t="shared" si="20"/>
        <v>0.58233941348814389</v>
      </c>
      <c r="Q99">
        <f t="shared" si="21"/>
        <v>1.9772201858959626</v>
      </c>
      <c r="R99">
        <f t="shared" si="22"/>
        <v>5.7590827885964488E-4</v>
      </c>
    </row>
    <row r="100" spans="1:18" x14ac:dyDescent="0.3">
      <c r="A100" s="1">
        <v>358.75319999999999</v>
      </c>
      <c r="B100" s="2">
        <v>4.2066520000000001</v>
      </c>
      <c r="C100" s="1">
        <f t="shared" si="13"/>
        <v>4.2066520000000003E-2</v>
      </c>
      <c r="D100" s="1"/>
      <c r="E100" s="1">
        <f t="shared" si="14"/>
        <v>2.8647336494955509E-4</v>
      </c>
      <c r="F100" s="1"/>
      <c r="G100" s="2">
        <f t="shared" si="15"/>
        <v>9.7933479999999999</v>
      </c>
      <c r="H100" s="2">
        <f t="shared" si="16"/>
        <v>9.7933480000000003E-2</v>
      </c>
      <c r="I100" s="2">
        <f t="shared" si="17"/>
        <v>6.6692784563163188E-4</v>
      </c>
      <c r="J100" s="2">
        <f t="shared" si="23"/>
        <v>8.941312023955382E-2</v>
      </c>
      <c r="K100" s="1">
        <f t="shared" si="24"/>
        <v>6.6692784563163177E-4</v>
      </c>
      <c r="L100" s="1"/>
      <c r="M100" s="1">
        <f t="shared" si="18"/>
        <v>0.30358485468575963</v>
      </c>
      <c r="N100">
        <f t="shared" si="19"/>
        <v>9.7933480000000003E-2</v>
      </c>
      <c r="P100">
        <f t="shared" si="20"/>
        <v>0.57941246725202034</v>
      </c>
      <c r="Q100">
        <f t="shared" si="21"/>
        <v>1.967282309380906</v>
      </c>
      <c r="R100">
        <f t="shared" si="22"/>
        <v>6.0374973279005498E-4</v>
      </c>
    </row>
    <row r="101" spans="1:18" x14ac:dyDescent="0.3">
      <c r="A101" s="1">
        <v>364.3974</v>
      </c>
      <c r="B101" s="2">
        <v>3.6871200000000002</v>
      </c>
      <c r="C101" s="1">
        <f t="shared" si="13"/>
        <v>3.68712E-2</v>
      </c>
      <c r="D101" s="1"/>
      <c r="E101" s="1">
        <f t="shared" si="14"/>
        <v>2.51093190825579E-4</v>
      </c>
      <c r="F101" s="1"/>
      <c r="G101" s="2">
        <f t="shared" si="15"/>
        <v>10.31288</v>
      </c>
      <c r="H101" s="2">
        <f t="shared" si="16"/>
        <v>0.10312879999999999</v>
      </c>
      <c r="I101" s="2">
        <f t="shared" si="17"/>
        <v>7.0230801975560786E-4</v>
      </c>
      <c r="J101" s="2">
        <f t="shared" si="23"/>
        <v>9.3377087164658423E-2</v>
      </c>
      <c r="K101" s="1">
        <f t="shared" si="24"/>
        <v>7.0230801975560667E-4</v>
      </c>
      <c r="L101" s="1"/>
      <c r="M101" s="1">
        <f t="shared" si="18"/>
        <v>0.31704373320060081</v>
      </c>
      <c r="N101">
        <f t="shared" si="19"/>
        <v>0.10312879999999999</v>
      </c>
      <c r="P101">
        <f t="shared" si="20"/>
        <v>0.57544850032691575</v>
      </c>
      <c r="Q101">
        <f t="shared" si="21"/>
        <v>1.9538234308660649</v>
      </c>
      <c r="R101">
        <f t="shared" si="22"/>
        <v>6.3142875507171377E-4</v>
      </c>
    </row>
    <row r="102" spans="1:18" x14ac:dyDescent="0.3">
      <c r="A102" s="1">
        <v>370.98320000000001</v>
      </c>
      <c r="B102" s="2">
        <v>3.1471149999999999</v>
      </c>
      <c r="C102" s="1">
        <f t="shared" si="13"/>
        <v>3.1471149999999996E-2</v>
      </c>
      <c r="D102" s="1"/>
      <c r="E102" s="1">
        <f t="shared" si="14"/>
        <v>2.1431880363130085E-4</v>
      </c>
      <c r="F102" s="1"/>
      <c r="G102" s="2">
        <f t="shared" si="15"/>
        <v>10.852885000000001</v>
      </c>
      <c r="H102" s="2">
        <f t="shared" si="16"/>
        <v>0.10852885000000001</v>
      </c>
      <c r="I102" s="2">
        <f t="shared" si="17"/>
        <v>7.3908240694988618E-4</v>
      </c>
      <c r="J102" s="2">
        <f t="shared" si="23"/>
        <v>9.8244536080348985E-2</v>
      </c>
      <c r="K102" s="1">
        <f t="shared" si="24"/>
        <v>7.3908240694988564E-4</v>
      </c>
      <c r="L102" s="1"/>
      <c r="M102" s="1">
        <f t="shared" si="18"/>
        <v>0.33357020904442886</v>
      </c>
      <c r="N102">
        <f t="shared" si="19"/>
        <v>0.10852885000000001</v>
      </c>
      <c r="P102">
        <f t="shared" si="20"/>
        <v>0.57058105141122517</v>
      </c>
      <c r="Q102">
        <f t="shared" si="21"/>
        <v>1.9372969550222368</v>
      </c>
      <c r="R102">
        <f t="shared" si="22"/>
        <v>6.5887112463597439E-4</v>
      </c>
    </row>
    <row r="103" spans="1:18" x14ac:dyDescent="0.3">
      <c r="A103" s="1">
        <v>377.57</v>
      </c>
      <c r="B103" s="2">
        <v>2.689988</v>
      </c>
      <c r="C103" s="1">
        <f t="shared" si="13"/>
        <v>2.6899880000000001E-2</v>
      </c>
      <c r="D103" s="1"/>
      <c r="E103" s="1">
        <f t="shared" si="14"/>
        <v>1.8318841540349042E-4</v>
      </c>
      <c r="F103" s="1"/>
      <c r="G103" s="2">
        <f t="shared" si="15"/>
        <v>11.310012</v>
      </c>
      <c r="H103" s="2">
        <f t="shared" si="16"/>
        <v>0.11310012</v>
      </c>
      <c r="I103" s="2">
        <f t="shared" si="17"/>
        <v>7.7021279517769652E-4</v>
      </c>
      <c r="J103" s="2">
        <f t="shared" si="23"/>
        <v>0.10331777371962542</v>
      </c>
      <c r="K103" s="1">
        <f t="shared" si="24"/>
        <v>7.7021279517769554E-4</v>
      </c>
      <c r="L103" s="1"/>
      <c r="M103" s="1">
        <f t="shared" si="18"/>
        <v>0.35079540046353713</v>
      </c>
      <c r="N103">
        <f t="shared" si="19"/>
        <v>0.11310012</v>
      </c>
      <c r="P103">
        <f t="shared" si="20"/>
        <v>0.5655078137719487</v>
      </c>
      <c r="Q103">
        <f t="shared" si="21"/>
        <v>1.9200717636031284</v>
      </c>
      <c r="R103">
        <f t="shared" si="22"/>
        <v>6.8051798042574282E-4</v>
      </c>
    </row>
    <row r="104" spans="1:18" x14ac:dyDescent="0.3">
      <c r="A104" s="1">
        <v>384.2208</v>
      </c>
      <c r="B104" s="2">
        <v>2.3161719999999999</v>
      </c>
      <c r="C104" s="1">
        <f t="shared" si="13"/>
        <v>2.316172E-2</v>
      </c>
      <c r="D104" s="1"/>
      <c r="E104" s="1">
        <f t="shared" si="14"/>
        <v>1.5773151347958921E-4</v>
      </c>
      <c r="F104" s="1"/>
      <c r="G104" s="2">
        <f t="shared" si="15"/>
        <v>11.683828</v>
      </c>
      <c r="H104" s="2">
        <f t="shared" si="16"/>
        <v>0.11683828</v>
      </c>
      <c r="I104" s="2">
        <f t="shared" si="17"/>
        <v>7.9566969710159773E-4</v>
      </c>
      <c r="J104" s="2">
        <f t="shared" si="23"/>
        <v>0.10860961374110872</v>
      </c>
      <c r="K104" s="1">
        <f t="shared" si="24"/>
        <v>7.9566969710159741E-4</v>
      </c>
      <c r="L104" s="1"/>
      <c r="M104" s="1">
        <f t="shared" si="18"/>
        <v>0.3687628137429097</v>
      </c>
      <c r="N104">
        <f t="shared" si="19"/>
        <v>0.11683828</v>
      </c>
      <c r="P104">
        <f t="shared" si="20"/>
        <v>0.5602159737504655</v>
      </c>
      <c r="Q104">
        <f t="shared" si="21"/>
        <v>1.9021043503237562</v>
      </c>
      <c r="R104">
        <f t="shared" si="22"/>
        <v>6.9643176519350162E-4</v>
      </c>
    </row>
    <row r="105" spans="1:18" x14ac:dyDescent="0.3">
      <c r="A105" s="1">
        <v>391.37400000000002</v>
      </c>
      <c r="B105" s="2">
        <v>1.9432179999999999</v>
      </c>
      <c r="C105" s="1">
        <f t="shared" si="13"/>
        <v>1.943218E-2</v>
      </c>
      <c r="D105" s="1"/>
      <c r="E105" s="1">
        <f t="shared" si="14"/>
        <v>1.323333138302252E-4</v>
      </c>
      <c r="F105" s="1"/>
      <c r="G105" s="2">
        <f t="shared" si="15"/>
        <v>12.056782</v>
      </c>
      <c r="H105" s="2">
        <f t="shared" si="16"/>
        <v>0.12056782000000001</v>
      </c>
      <c r="I105" s="2">
        <f t="shared" si="17"/>
        <v>8.2106789675096177E-4</v>
      </c>
      <c r="J105" s="2">
        <f t="shared" si="23"/>
        <v>0.11448287662014772</v>
      </c>
      <c r="K105" s="1">
        <f t="shared" si="24"/>
        <v>8.2106789675096133E-4</v>
      </c>
      <c r="L105" s="1"/>
      <c r="M105" s="1">
        <f t="shared" si="18"/>
        <v>0.3887043352208232</v>
      </c>
      <c r="N105">
        <f t="shared" si="19"/>
        <v>0.12056782000000001</v>
      </c>
      <c r="P105">
        <f t="shared" si="20"/>
        <v>0.5543427108714265</v>
      </c>
      <c r="Q105">
        <f t="shared" si="21"/>
        <v>1.8821628288458427</v>
      </c>
      <c r="R105">
        <f t="shared" si="22"/>
        <v>7.1112783550908183E-4</v>
      </c>
    </row>
    <row r="106" spans="1:18" x14ac:dyDescent="0.3">
      <c r="A106" s="1">
        <v>398.27710000000002</v>
      </c>
      <c r="B106" s="2">
        <v>1.660482</v>
      </c>
      <c r="C106" s="1">
        <f t="shared" si="13"/>
        <v>1.6604819999999999E-2</v>
      </c>
      <c r="D106" s="1"/>
      <c r="E106" s="1">
        <f t="shared" si="14"/>
        <v>1.1307896778201931E-4</v>
      </c>
      <c r="F106" s="1"/>
      <c r="G106" s="2">
        <f t="shared" si="15"/>
        <v>12.339518</v>
      </c>
      <c r="H106" s="2">
        <f t="shared" si="16"/>
        <v>0.12339517999999999</v>
      </c>
      <c r="I106" s="2">
        <f t="shared" si="17"/>
        <v>8.4032224279916761E-4</v>
      </c>
      <c r="J106" s="2">
        <f t="shared" si="23"/>
        <v>0.12028370509441465</v>
      </c>
      <c r="K106" s="1">
        <f t="shared" si="24"/>
        <v>8.4032224279916696E-4</v>
      </c>
      <c r="L106" s="1"/>
      <c r="M106" s="1">
        <f t="shared" si="18"/>
        <v>0.40839991976925621</v>
      </c>
      <c r="N106">
        <f t="shared" si="19"/>
        <v>0.12339517999999999</v>
      </c>
      <c r="P106">
        <f t="shared" si="20"/>
        <v>0.54854188239715951</v>
      </c>
      <c r="Q106">
        <f t="shared" si="21"/>
        <v>1.8624672442974095</v>
      </c>
      <c r="R106">
        <f t="shared" si="22"/>
        <v>7.2018806023309062E-4</v>
      </c>
    </row>
    <row r="107" spans="1:18" x14ac:dyDescent="0.3">
      <c r="A107" s="1">
        <v>405.18119999999999</v>
      </c>
      <c r="B107" s="2">
        <v>1.444653</v>
      </c>
      <c r="C107" s="1">
        <f t="shared" si="13"/>
        <v>1.4446529999999999E-2</v>
      </c>
      <c r="D107" s="1"/>
      <c r="E107" s="1">
        <f t="shared" si="14"/>
        <v>9.8380994219267383E-5</v>
      </c>
      <c r="F107" s="1"/>
      <c r="G107" s="2">
        <f t="shared" si="15"/>
        <v>12.555346999999999</v>
      </c>
      <c r="H107" s="2">
        <f t="shared" si="16"/>
        <v>0.12555347</v>
      </c>
      <c r="I107" s="2">
        <f t="shared" si="17"/>
        <v>8.5502021636191955E-4</v>
      </c>
      <c r="J107" s="2">
        <f t="shared" si="23"/>
        <v>0.12618685017019896</v>
      </c>
      <c r="K107" s="1">
        <f t="shared" si="24"/>
        <v>8.5502021636192009E-4</v>
      </c>
      <c r="L107" s="1"/>
      <c r="M107" s="1">
        <f t="shared" si="18"/>
        <v>0.42844290043271549</v>
      </c>
      <c r="N107">
        <f t="shared" si="19"/>
        <v>0.12555347</v>
      </c>
      <c r="P107">
        <f t="shared" si="20"/>
        <v>0.54263873732137524</v>
      </c>
      <c r="Q107">
        <f t="shared" si="21"/>
        <v>1.8424242636339503</v>
      </c>
      <c r="R107">
        <f t="shared" si="22"/>
        <v>7.2489890256958003E-4</v>
      </c>
    </row>
    <row r="108" spans="1:18" x14ac:dyDescent="0.3">
      <c r="A108" s="1">
        <v>412.08569999999997</v>
      </c>
      <c r="B108" s="2">
        <v>1.2633559999999999</v>
      </c>
      <c r="C108" s="1">
        <f t="shared" si="13"/>
        <v>1.2633559999999999E-2</v>
      </c>
      <c r="D108" s="1"/>
      <c r="E108" s="1">
        <f t="shared" si="14"/>
        <v>8.603465284250042E-5</v>
      </c>
      <c r="F108" s="1"/>
      <c r="G108" s="2">
        <f t="shared" si="15"/>
        <v>12.736644</v>
      </c>
      <c r="H108" s="2">
        <f t="shared" si="16"/>
        <v>0.12736644</v>
      </c>
      <c r="I108" s="2">
        <f t="shared" si="17"/>
        <v>8.6736655773868646E-4</v>
      </c>
      <c r="J108" s="2">
        <f t="shared" si="23"/>
        <v>0.13217558256810572</v>
      </c>
      <c r="K108" s="1">
        <f t="shared" si="24"/>
        <v>8.673665577386883E-4</v>
      </c>
      <c r="L108" s="1"/>
      <c r="M108" s="1">
        <f t="shared" si="18"/>
        <v>0.44877647619765287</v>
      </c>
      <c r="N108">
        <f t="shared" si="19"/>
        <v>0.12736644</v>
      </c>
      <c r="P108">
        <f t="shared" si="20"/>
        <v>0.53665000492346848</v>
      </c>
      <c r="Q108">
        <f t="shared" si="21"/>
        <v>1.8220906878690128</v>
      </c>
      <c r="R108">
        <f t="shared" si="22"/>
        <v>7.2725058030252297E-4</v>
      </c>
    </row>
    <row r="109" spans="1:18" x14ac:dyDescent="0.3">
      <c r="A109" s="1">
        <v>418.9905</v>
      </c>
      <c r="B109" s="2">
        <v>1.097167</v>
      </c>
      <c r="C109" s="1">
        <f t="shared" si="13"/>
        <v>1.0971669999999999E-2</v>
      </c>
      <c r="D109" s="1"/>
      <c r="E109" s="1">
        <f t="shared" si="14"/>
        <v>7.4717167572123505E-5</v>
      </c>
      <c r="F109" s="1"/>
      <c r="G109" s="2">
        <f t="shared" si="15"/>
        <v>12.902832999999999</v>
      </c>
      <c r="H109" s="2">
        <f t="shared" si="16"/>
        <v>0.12902833</v>
      </c>
      <c r="I109" s="2">
        <f t="shared" si="17"/>
        <v>8.7868404300906345E-4</v>
      </c>
      <c r="J109" s="2">
        <f t="shared" si="23"/>
        <v>0.13824272014827471</v>
      </c>
      <c r="K109" s="1">
        <f t="shared" si="24"/>
        <v>8.7868404300906269E-4</v>
      </c>
      <c r="L109" s="1"/>
      <c r="M109" s="1">
        <f t="shared" si="18"/>
        <v>0.46937626150543948</v>
      </c>
      <c r="N109">
        <f t="shared" si="19"/>
        <v>0.12902833</v>
      </c>
      <c r="P109">
        <f t="shared" si="20"/>
        <v>0.53058286734329951</v>
      </c>
      <c r="Q109">
        <f t="shared" si="21"/>
        <v>1.8014909025612265</v>
      </c>
      <c r="R109">
        <f t="shared" si="22"/>
        <v>7.2841055010431971E-4</v>
      </c>
    </row>
    <row r="110" spans="1:18" x14ac:dyDescent="0.3">
      <c r="A110" s="1">
        <v>425.89580000000001</v>
      </c>
      <c r="B110" s="2">
        <v>0.97846109999999997</v>
      </c>
      <c r="C110" s="1">
        <f t="shared" si="13"/>
        <v>9.7846110000000003E-3</v>
      </c>
      <c r="D110" s="1"/>
      <c r="E110" s="1">
        <f t="shared" si="14"/>
        <v>6.6633285517614282E-5</v>
      </c>
      <c r="F110" s="1"/>
      <c r="G110" s="2">
        <f t="shared" si="15"/>
        <v>13.021538899999999</v>
      </c>
      <c r="H110" s="2">
        <f t="shared" si="16"/>
        <v>0.13021538899999999</v>
      </c>
      <c r="I110" s="2">
        <f t="shared" si="17"/>
        <v>8.8676792506357262E-4</v>
      </c>
      <c r="J110" s="2">
        <f t="shared" si="23"/>
        <v>0.14436611870121621</v>
      </c>
      <c r="K110" s="1">
        <f t="shared" si="24"/>
        <v>8.8676792506357295E-4</v>
      </c>
      <c r="L110" s="1"/>
      <c r="M110" s="1">
        <f t="shared" si="18"/>
        <v>0.49016707000085064</v>
      </c>
      <c r="N110">
        <f t="shared" si="19"/>
        <v>0.13021538899999999</v>
      </c>
      <c r="P110">
        <f t="shared" si="20"/>
        <v>0.52445946879035799</v>
      </c>
      <c r="Q110">
        <f t="shared" si="21"/>
        <v>1.7807000940658151</v>
      </c>
      <c r="R110">
        <f t="shared" si="22"/>
        <v>7.2662807208455468E-4</v>
      </c>
    </row>
    <row r="111" spans="1:18" x14ac:dyDescent="0.3">
      <c r="A111" s="1">
        <v>432.8023</v>
      </c>
      <c r="B111" s="2">
        <v>0.94177010000000005</v>
      </c>
      <c r="C111" s="1">
        <f t="shared" si="13"/>
        <v>9.4177010000000005E-3</v>
      </c>
      <c r="D111" s="1"/>
      <c r="E111" s="1">
        <f t="shared" si="14"/>
        <v>6.4134625244940396E-5</v>
      </c>
      <c r="F111" s="1"/>
      <c r="G111" s="2">
        <f t="shared" si="15"/>
        <v>13.058229900000001</v>
      </c>
      <c r="H111" s="2">
        <f t="shared" si="16"/>
        <v>0.13058229900000001</v>
      </c>
      <c r="I111" s="2">
        <f t="shared" si="17"/>
        <v>8.892665853362467E-4</v>
      </c>
      <c r="J111" s="2">
        <f t="shared" si="23"/>
        <v>0.15050783837284099</v>
      </c>
      <c r="K111" s="1">
        <f t="shared" si="24"/>
        <v>8.892665853362454E-4</v>
      </c>
      <c r="L111" s="1"/>
      <c r="M111" s="1">
        <f t="shared" si="18"/>
        <v>0.51102008429042534</v>
      </c>
      <c r="N111">
        <f t="shared" si="19"/>
        <v>0.13058229900000001</v>
      </c>
      <c r="P111">
        <f t="shared" si="20"/>
        <v>0.51831774911873318</v>
      </c>
      <c r="Q111">
        <f t="shared" si="21"/>
        <v>1.7598470797762404</v>
      </c>
      <c r="R111">
        <f t="shared" si="22"/>
        <v>7.2014229773277746E-4</v>
      </c>
    </row>
    <row r="112" spans="1:18" x14ac:dyDescent="0.3">
      <c r="A112" s="1">
        <v>439.70749999999998</v>
      </c>
      <c r="B112" s="2">
        <v>0.81658909999999996</v>
      </c>
      <c r="C112" s="1">
        <f t="shared" si="13"/>
        <v>8.1658909999999998E-3</v>
      </c>
      <c r="D112" s="1"/>
      <c r="E112" s="1">
        <f t="shared" si="14"/>
        <v>5.560978832052871E-5</v>
      </c>
      <c r="F112" s="1"/>
      <c r="G112" s="2">
        <f t="shared" si="15"/>
        <v>13.1834109</v>
      </c>
      <c r="H112" s="2">
        <f t="shared" si="16"/>
        <v>0.131834109</v>
      </c>
      <c r="I112" s="2">
        <f t="shared" si="17"/>
        <v>8.9779142226065829E-4</v>
      </c>
      <c r="J112" s="2">
        <f t="shared" si="23"/>
        <v>0.15670726770183527</v>
      </c>
      <c r="K112" s="1">
        <f t="shared" si="24"/>
        <v>8.9779142226065884E-4</v>
      </c>
      <c r="L112" s="1"/>
      <c r="M112" s="1">
        <f t="shared" si="18"/>
        <v>0.53206904049433601</v>
      </c>
      <c r="N112">
        <f t="shared" si="19"/>
        <v>0.131834109</v>
      </c>
      <c r="P112">
        <f t="shared" si="20"/>
        <v>0.51211831978973887</v>
      </c>
      <c r="Q112">
        <f t="shared" si="21"/>
        <v>1.7387981235723295</v>
      </c>
      <c r="R112">
        <f t="shared" si="22"/>
        <v>7.183498890203728E-4</v>
      </c>
    </row>
    <row r="113" spans="1:18" x14ac:dyDescent="0.3">
      <c r="A113" s="1">
        <v>446.07530000000003</v>
      </c>
      <c r="B113" s="2">
        <v>0.74043219999999998</v>
      </c>
      <c r="C113" s="1">
        <f t="shared" si="13"/>
        <v>7.4043219999999996E-3</v>
      </c>
      <c r="D113" s="1"/>
      <c r="E113" s="1">
        <f t="shared" si="14"/>
        <v>5.0423496845235108E-5</v>
      </c>
      <c r="F113" s="1"/>
      <c r="G113" s="2">
        <f t="shared" si="15"/>
        <v>13.259567799999999</v>
      </c>
      <c r="H113" s="2">
        <f t="shared" si="16"/>
        <v>0.13259567799999999</v>
      </c>
      <c r="I113" s="2">
        <f t="shared" si="17"/>
        <v>9.0297771373595186E-4</v>
      </c>
      <c r="J113" s="2">
        <f t="shared" si="23"/>
        <v>0.1624572491873631</v>
      </c>
      <c r="K113" s="1">
        <f t="shared" si="24"/>
        <v>9.0297771373595067E-4</v>
      </c>
      <c r="L113" s="1"/>
      <c r="M113" s="1">
        <f t="shared" si="18"/>
        <v>0.55159198398465348</v>
      </c>
      <c r="N113">
        <f t="shared" si="19"/>
        <v>0.13259567799999999</v>
      </c>
      <c r="P113">
        <f t="shared" si="20"/>
        <v>0.50636833830421102</v>
      </c>
      <c r="Q113">
        <f t="shared" si="21"/>
        <v>1.7192751800820121</v>
      </c>
      <c r="R113">
        <f t="shared" si="22"/>
        <v>7.1438748827852637E-4</v>
      </c>
    </row>
    <row r="114" spans="1:18" x14ac:dyDescent="0.3">
      <c r="A114" s="1">
        <v>453.51940000000002</v>
      </c>
      <c r="B114" s="2">
        <v>0.6676668</v>
      </c>
      <c r="C114" s="1">
        <f t="shared" si="13"/>
        <v>6.6766680000000002E-3</v>
      </c>
      <c r="D114" s="1"/>
      <c r="E114" s="1">
        <f t="shared" si="14"/>
        <v>4.5468166813204803E-5</v>
      </c>
      <c r="F114" s="1"/>
      <c r="G114" s="2">
        <f t="shared" si="15"/>
        <v>13.332333200000001</v>
      </c>
      <c r="H114" s="2">
        <f t="shared" si="16"/>
        <v>0.13332333200000002</v>
      </c>
      <c r="I114" s="2">
        <f t="shared" si="17"/>
        <v>9.0793304376798228E-4</v>
      </c>
      <c r="J114" s="2">
        <f t="shared" si="23"/>
        <v>0.16921599355847633</v>
      </c>
      <c r="K114" s="1">
        <f t="shared" si="24"/>
        <v>9.0793304376798293E-4</v>
      </c>
      <c r="L114" s="1"/>
      <c r="M114" s="1">
        <f t="shared" si="18"/>
        <v>0.57453998560080699</v>
      </c>
      <c r="N114">
        <f t="shared" si="19"/>
        <v>0.13332333200000002</v>
      </c>
      <c r="P114">
        <f t="shared" si="20"/>
        <v>0.49960959393309784</v>
      </c>
      <c r="Q114">
        <f t="shared" si="21"/>
        <v>1.6963271784658587</v>
      </c>
      <c r="R114">
        <f t="shared" si="22"/>
        <v>7.0872027490412012E-4</v>
      </c>
    </row>
    <row r="115" spans="1:18" x14ac:dyDescent="0.3">
      <c r="A115" s="1">
        <v>460.42509999999999</v>
      </c>
      <c r="B115" s="2">
        <v>0.57557959999999997</v>
      </c>
      <c r="C115" s="1">
        <f t="shared" si="13"/>
        <v>5.7557959999999997E-3</v>
      </c>
      <c r="D115" s="1"/>
      <c r="E115" s="1">
        <f t="shared" si="14"/>
        <v>3.9197020530416808E-5</v>
      </c>
      <c r="F115" s="1"/>
      <c r="G115" s="2">
        <f t="shared" si="15"/>
        <v>13.424420400000001</v>
      </c>
      <c r="H115" s="2">
        <f t="shared" si="16"/>
        <v>0.13424420400000001</v>
      </c>
      <c r="I115" s="2">
        <f t="shared" si="17"/>
        <v>9.1420419005077021E-4</v>
      </c>
      <c r="J115" s="2">
        <f t="shared" si="23"/>
        <v>0.17552921343370989</v>
      </c>
      <c r="K115" s="1">
        <f t="shared" si="24"/>
        <v>9.1420419005076837E-4</v>
      </c>
      <c r="L115" s="1"/>
      <c r="M115" s="1">
        <f t="shared" si="18"/>
        <v>0.59597529546682126</v>
      </c>
      <c r="N115">
        <f t="shared" si="19"/>
        <v>0.13424420400000001</v>
      </c>
      <c r="P115">
        <f t="shared" si="20"/>
        <v>0.49329637405786431</v>
      </c>
      <c r="Q115">
        <f t="shared" si="21"/>
        <v>1.6748918685998444</v>
      </c>
      <c r="R115">
        <f t="shared" si="22"/>
        <v>7.0459798362680355E-4</v>
      </c>
    </row>
    <row r="116" spans="1:18" x14ac:dyDescent="0.3">
      <c r="A116" s="1">
        <v>467.95850000000002</v>
      </c>
      <c r="B116" s="2">
        <v>0.46694550000000001</v>
      </c>
      <c r="C116" s="1">
        <f t="shared" si="13"/>
        <v>4.6694550000000003E-3</v>
      </c>
      <c r="D116" s="1"/>
      <c r="E116" s="1">
        <f t="shared" si="14"/>
        <v>3.1799028926816974E-5</v>
      </c>
      <c r="F116" s="1"/>
      <c r="G116" s="2">
        <f t="shared" si="15"/>
        <v>13.5330545</v>
      </c>
      <c r="H116" s="2">
        <f t="shared" si="16"/>
        <v>0.135330545</v>
      </c>
      <c r="I116" s="2">
        <f t="shared" si="17"/>
        <v>9.2160218165436992E-4</v>
      </c>
      <c r="J116" s="2">
        <f t="shared" si="23"/>
        <v>0.18247201130898494</v>
      </c>
      <c r="K116" s="1">
        <f t="shared" si="24"/>
        <v>9.2160218165436862E-4</v>
      </c>
      <c r="L116" s="1"/>
      <c r="M116" s="1">
        <f t="shared" si="18"/>
        <v>0.61954821494923051</v>
      </c>
      <c r="N116">
        <f t="shared" si="19"/>
        <v>0.135330545</v>
      </c>
      <c r="P116">
        <f t="shared" si="20"/>
        <v>0.48635357618258923</v>
      </c>
      <c r="Q116">
        <f t="shared" si="21"/>
        <v>1.6513189491174352</v>
      </c>
      <c r="R116">
        <f t="shared" si="22"/>
        <v>7.0030281666448656E-4</v>
      </c>
    </row>
    <row r="117" spans="1:18" x14ac:dyDescent="0.3">
      <c r="A117" s="1">
        <v>474.8646</v>
      </c>
      <c r="B117" s="2">
        <v>0.40219670000000002</v>
      </c>
      <c r="C117" s="1">
        <f t="shared" si="13"/>
        <v>4.0219670000000004E-3</v>
      </c>
      <c r="D117" s="1"/>
      <c r="E117" s="1">
        <f t="shared" si="14"/>
        <v>2.7389630047982751E-5</v>
      </c>
      <c r="F117" s="1"/>
      <c r="G117" s="2">
        <f t="shared" si="15"/>
        <v>13.597803300000001</v>
      </c>
      <c r="H117" s="2">
        <f t="shared" si="16"/>
        <v>0.135978033</v>
      </c>
      <c r="I117" s="2">
        <f t="shared" si="17"/>
        <v>9.2601158053320421E-4</v>
      </c>
      <c r="J117" s="2">
        <f t="shared" si="23"/>
        <v>0.18886713988530529</v>
      </c>
      <c r="K117" s="1">
        <f t="shared" si="24"/>
        <v>9.2601158053320551E-4</v>
      </c>
      <c r="L117" s="1"/>
      <c r="M117" s="1">
        <f t="shared" si="18"/>
        <v>0.6412616298746624</v>
      </c>
      <c r="N117">
        <f t="shared" si="19"/>
        <v>0.135978033</v>
      </c>
      <c r="P117">
        <f t="shared" si="20"/>
        <v>0.47995844760626888</v>
      </c>
      <c r="Q117">
        <f t="shared" si="21"/>
        <v>1.6296055341920033</v>
      </c>
      <c r="R117">
        <f t="shared" si="22"/>
        <v>6.9440097703704357E-4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A836-5068-8844-9617-1AECCC2C74AF}">
  <dimension ref="A1:BV118"/>
  <sheetViews>
    <sheetView zoomScale="75" zoomScaleNormal="75" workbookViewId="0">
      <selection activeCell="S37" sqref="S37"/>
    </sheetView>
  </sheetViews>
  <sheetFormatPr defaultColWidth="11.19921875" defaultRowHeight="15.6" x14ac:dyDescent="0.3"/>
  <cols>
    <col min="1" max="1" width="13.19921875" customWidth="1"/>
    <col min="2" max="2" width="12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9921875" customWidth="1"/>
    <col min="16" max="16" width="17.796875" customWidth="1"/>
    <col min="17" max="17" width="11.19921875" bestFit="1" customWidth="1"/>
    <col min="18" max="18" width="11.19921875" customWidth="1"/>
    <col min="19" max="19" width="12.796875" bestFit="1" customWidth="1"/>
    <col min="22" max="22" width="11.19921875" bestFit="1" customWidth="1"/>
    <col min="24" max="24" width="11" bestFit="1" customWidth="1"/>
  </cols>
  <sheetData>
    <row r="1" spans="1:19" x14ac:dyDescent="0.3">
      <c r="A1" t="s">
        <v>47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3">
      <c r="A2" t="s">
        <v>1</v>
      </c>
      <c r="B2" t="s">
        <v>48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3">
      <c r="A3" s="1">
        <v>4.7119280000000003</v>
      </c>
      <c r="B3" s="1">
        <v>0.37078719999999998</v>
      </c>
      <c r="C3" s="1">
        <f>B3/100</f>
        <v>3.7078719999999996E-3</v>
      </c>
      <c r="D3" s="1">
        <f>(0.6)/(0.0821*(800+273.15))</f>
        <v>6.8100086470084783E-3</v>
      </c>
      <c r="E3" s="1">
        <f>C3*$D$3</f>
        <v>2.5250640382000619E-5</v>
      </c>
      <c r="F3" s="2">
        <v>14</v>
      </c>
      <c r="G3" s="2">
        <f>$F$3-B3</f>
        <v>13.629212799999999</v>
      </c>
      <c r="H3" s="2">
        <f>G3/100</f>
        <v>0.13629212799999998</v>
      </c>
      <c r="I3" s="2">
        <f>H3*$D$3</f>
        <v>9.2815057019918624E-4</v>
      </c>
      <c r="J3" s="2">
        <f>I3*A3</f>
        <v>4.3733786599375116E-3</v>
      </c>
      <c r="K3" s="1">
        <f>J3/A3</f>
        <v>9.2815057019918624E-4</v>
      </c>
      <c r="L3" s="1">
        <f>AF38/1000</f>
        <v>0.3926990816987242</v>
      </c>
      <c r="M3" s="1">
        <f>J3/$L$3</f>
        <v>1.1136717307866625E-2</v>
      </c>
      <c r="N3">
        <f>(G3/100)</f>
        <v>0.13629212799999998</v>
      </c>
      <c r="O3">
        <f>V33*L3</f>
        <v>0.89176744998876567</v>
      </c>
      <c r="P3">
        <f t="shared" ref="P3:P34" si="0">$O$3-J3</f>
        <v>0.88739407132882819</v>
      </c>
      <c r="Q3">
        <f>P3/$L$3</f>
        <v>2.2597304467587991</v>
      </c>
      <c r="R3">
        <f>(($V$31+$V$32)*Q3*N3)</f>
        <v>9.6070523954891983E-4</v>
      </c>
      <c r="S3">
        <f>10^10*(R3-K3)^2</f>
        <v>10.598064964704834</v>
      </c>
    </row>
    <row r="4" spans="1:19" x14ac:dyDescent="0.3">
      <c r="A4" s="1">
        <v>10.151070000000001</v>
      </c>
      <c r="B4" s="2">
        <v>0.78435969999999999</v>
      </c>
      <c r="C4" s="1">
        <f t="shared" ref="C4:C67" si="1">B4/100</f>
        <v>7.8435970000000008E-3</v>
      </c>
      <c r="D4" s="1"/>
      <c r="E4" s="1">
        <f t="shared" ref="E4:E67" si="2">C4*$D$3</f>
        <v>5.3414963393649761E-5</v>
      </c>
      <c r="F4" s="1"/>
      <c r="G4" s="2">
        <f t="shared" ref="G4:G67" si="3">$F$3-B4</f>
        <v>13.2156403</v>
      </c>
      <c r="H4" s="2">
        <f t="shared" ref="H4:H67" si="4">G4/100</f>
        <v>0.13215640300000001</v>
      </c>
      <c r="I4" s="2">
        <f>H4*$D$3</f>
        <v>8.9998624718753723E-4</v>
      </c>
      <c r="J4" s="2">
        <f>(I4*(A4-A3))+J3</f>
        <v>9.2685316564376265E-3</v>
      </c>
      <c r="K4" s="1">
        <f>(J4-J3)/(A4-A3)</f>
        <v>8.9998624718753701E-4</v>
      </c>
      <c r="L4" s="1"/>
      <c r="M4" s="1">
        <f t="shared" ref="M4:M67" si="5">J4/$L$3</f>
        <v>2.360212205321217E-2</v>
      </c>
      <c r="N4">
        <f t="shared" ref="N4:N67" si="6">(G4/100)</f>
        <v>0.13215640300000001</v>
      </c>
      <c r="P4">
        <f t="shared" si="0"/>
        <v>0.88249891833232808</v>
      </c>
      <c r="Q4">
        <f>P4/$L$3</f>
        <v>2.2472650420134537</v>
      </c>
      <c r="R4">
        <f t="shared" ref="R4:R67" si="7">(($V$31+$V$32)*Q4*N4)</f>
        <v>9.2641431106656126E-4</v>
      </c>
      <c r="S4">
        <f t="shared" ref="S4:S36" si="8">10^10*(R4-K4)^2</f>
        <v>6.9844256039378614</v>
      </c>
    </row>
    <row r="5" spans="1:19" x14ac:dyDescent="0.3">
      <c r="A5" s="1">
        <v>15.948040000000001</v>
      </c>
      <c r="B5" s="2">
        <v>0.9485304</v>
      </c>
      <c r="C5" s="1">
        <f t="shared" si="1"/>
        <v>9.485304E-3</v>
      </c>
      <c r="D5" s="1"/>
      <c r="E5" s="1">
        <f t="shared" si="2"/>
        <v>6.4595002259504108E-5</v>
      </c>
      <c r="F5" s="1"/>
      <c r="G5" s="2">
        <f t="shared" si="3"/>
        <v>13.051469600000001</v>
      </c>
      <c r="H5" s="2">
        <f t="shared" si="4"/>
        <v>0.13051469600000001</v>
      </c>
      <c r="I5" s="2">
        <f t="shared" ref="I5:I68" si="9">H5*$D$3</f>
        <v>8.8880620832168294E-4</v>
      </c>
      <c r="J5" s="2">
        <f t="shared" ref="J5:J68" si="10">(I5*(A5-A4))+J4</f>
        <v>1.4420914581892173E-2</v>
      </c>
      <c r="K5" s="1">
        <f t="shared" ref="K5:K68" si="11">(J5-J4)/(A5-A4)</f>
        <v>8.8880620832168305E-4</v>
      </c>
      <c r="L5" s="1"/>
      <c r="M5" s="1">
        <f t="shared" si="5"/>
        <v>3.6722557433826117E-2</v>
      </c>
      <c r="N5">
        <f t="shared" si="6"/>
        <v>0.13051469600000001</v>
      </c>
      <c r="P5">
        <f t="shared" si="0"/>
        <v>0.87734653540687346</v>
      </c>
      <c r="Q5">
        <f t="shared" ref="Q5:Q68" si="12">P5/$L$3</f>
        <v>2.2341446066328396</v>
      </c>
      <c r="R5">
        <f t="shared" si="7"/>
        <v>9.095643824543699E-4</v>
      </c>
      <c r="S5">
        <f t="shared" si="8"/>
        <v>4.3090179332294936</v>
      </c>
    </row>
    <row r="6" spans="1:19" x14ac:dyDescent="0.3">
      <c r="A6" s="1">
        <v>23.414339999999999</v>
      </c>
      <c r="B6" s="2">
        <v>1.347529</v>
      </c>
      <c r="C6" s="1">
        <f t="shared" si="1"/>
        <v>1.3475289999999999E-2</v>
      </c>
      <c r="D6" s="1"/>
      <c r="E6" s="1">
        <f t="shared" si="2"/>
        <v>9.1766841420946876E-5</v>
      </c>
      <c r="F6" s="1"/>
      <c r="G6" s="2">
        <f t="shared" si="3"/>
        <v>12.652471</v>
      </c>
      <c r="H6" s="2">
        <f t="shared" si="4"/>
        <v>0.12652471000000001</v>
      </c>
      <c r="I6" s="2">
        <f t="shared" si="9"/>
        <v>8.6163436916024015E-4</v>
      </c>
      <c r="J6" s="2">
        <f t="shared" si="10"/>
        <v>2.0854135272353275E-2</v>
      </c>
      <c r="K6" s="1">
        <f t="shared" si="11"/>
        <v>8.6163436916024037E-4</v>
      </c>
      <c r="L6" s="1"/>
      <c r="M6" s="1">
        <f t="shared" si="5"/>
        <v>5.3104619400033158E-2</v>
      </c>
      <c r="N6">
        <f t="shared" si="6"/>
        <v>0.12652471000000001</v>
      </c>
      <c r="P6">
        <f t="shared" si="0"/>
        <v>0.87091331471641242</v>
      </c>
      <c r="Q6">
        <f t="shared" si="12"/>
        <v>2.2177625446666327</v>
      </c>
      <c r="R6">
        <f t="shared" si="7"/>
        <v>8.7529237405921498E-4</v>
      </c>
      <c r="S6">
        <f t="shared" si="8"/>
        <v>1.8654109782041457</v>
      </c>
    </row>
    <row r="7" spans="1:19" x14ac:dyDescent="0.3">
      <c r="A7" s="1">
        <v>30.327380000000002</v>
      </c>
      <c r="B7" s="2">
        <v>1.805088</v>
      </c>
      <c r="C7" s="1">
        <f t="shared" si="1"/>
        <v>1.8050880000000002E-2</v>
      </c>
      <c r="D7" s="1"/>
      <c r="E7" s="1">
        <f t="shared" si="2"/>
        <v>1.2292664888611241E-4</v>
      </c>
      <c r="F7" s="1"/>
      <c r="G7" s="2">
        <f t="shared" si="3"/>
        <v>12.194912</v>
      </c>
      <c r="H7" s="2">
        <f t="shared" si="4"/>
        <v>0.12194912000000001</v>
      </c>
      <c r="I7" s="2">
        <f t="shared" si="9"/>
        <v>8.3047456169507456E-4</v>
      </c>
      <c r="J7" s="2">
        <f t="shared" si="10"/>
        <v>2.6595239136333795E-2</v>
      </c>
      <c r="K7" s="1">
        <f t="shared" si="11"/>
        <v>8.3047456169507456E-4</v>
      </c>
      <c r="L7" s="1"/>
      <c r="M7" s="1">
        <f t="shared" si="5"/>
        <v>6.7724220340136837E-2</v>
      </c>
      <c r="N7">
        <f t="shared" si="6"/>
        <v>0.12194912000000001</v>
      </c>
      <c r="P7">
        <f t="shared" si="0"/>
        <v>0.8651722108524319</v>
      </c>
      <c r="Q7">
        <f t="shared" si="12"/>
        <v>2.2031429437265291</v>
      </c>
      <c r="R7">
        <f t="shared" si="7"/>
        <v>8.380773359825481E-4</v>
      </c>
      <c r="S7">
        <f t="shared" si="8"/>
        <v>0.57802176866268895</v>
      </c>
    </row>
    <row r="8" spans="1:19" x14ac:dyDescent="0.3">
      <c r="A8" s="1">
        <v>37.241070000000001</v>
      </c>
      <c r="B8" s="2">
        <v>2.3101280000000002</v>
      </c>
      <c r="C8" s="1">
        <f t="shared" si="1"/>
        <v>2.3101280000000002E-2</v>
      </c>
      <c r="D8" s="1"/>
      <c r="E8" s="1">
        <f t="shared" si="2"/>
        <v>1.5731991655696404E-4</v>
      </c>
      <c r="F8" s="1"/>
      <c r="G8" s="2">
        <f t="shared" si="3"/>
        <v>11.689871999999999</v>
      </c>
      <c r="H8" s="2">
        <f t="shared" si="4"/>
        <v>0.11689872</v>
      </c>
      <c r="I8" s="2">
        <f t="shared" si="9"/>
        <v>7.9608129402422296E-4</v>
      </c>
      <c r="J8" s="2">
        <f t="shared" si="10"/>
        <v>3.2099098418016121E-2</v>
      </c>
      <c r="K8" s="1">
        <f t="shared" si="11"/>
        <v>7.9608129402422253E-4</v>
      </c>
      <c r="L8" s="1"/>
      <c r="M8" s="1">
        <f t="shared" si="5"/>
        <v>8.1739682912328041E-2</v>
      </c>
      <c r="N8">
        <f t="shared" si="6"/>
        <v>0.11689872</v>
      </c>
      <c r="P8">
        <f t="shared" si="0"/>
        <v>0.8596683515707495</v>
      </c>
      <c r="Q8">
        <f t="shared" si="12"/>
        <v>2.1891274811543373</v>
      </c>
      <c r="R8">
        <f t="shared" si="7"/>
        <v>7.9825851233098302E-4</v>
      </c>
      <c r="S8">
        <f t="shared" si="8"/>
        <v>4.7402795552930116E-2</v>
      </c>
    </row>
    <row r="9" spans="1:19" x14ac:dyDescent="0.3">
      <c r="A9" s="1">
        <v>43.84158</v>
      </c>
      <c r="B9" s="2">
        <v>2.8740899999999998</v>
      </c>
      <c r="C9" s="1">
        <f t="shared" si="1"/>
        <v>2.87409E-2</v>
      </c>
      <c r="D9" s="1"/>
      <c r="E9" s="1">
        <f t="shared" si="2"/>
        <v>1.9572577752280596E-4</v>
      </c>
      <c r="F9" s="1"/>
      <c r="G9" s="2">
        <f t="shared" si="3"/>
        <v>11.125910000000001</v>
      </c>
      <c r="H9" s="2">
        <f t="shared" si="4"/>
        <v>0.11125910000000001</v>
      </c>
      <c r="I9" s="2">
        <f t="shared" si="9"/>
        <v>7.5767543305838112E-4</v>
      </c>
      <c r="J9" s="2">
        <f t="shared" si="10"/>
        <v>3.71001426906723E-2</v>
      </c>
      <c r="K9" s="1">
        <f t="shared" si="11"/>
        <v>7.5767543305838166E-4</v>
      </c>
      <c r="L9" s="1"/>
      <c r="M9" s="1">
        <f t="shared" si="5"/>
        <v>9.4474737578162341E-2</v>
      </c>
      <c r="N9">
        <f t="shared" si="6"/>
        <v>0.11125910000000001</v>
      </c>
      <c r="P9">
        <f t="shared" si="0"/>
        <v>0.85466730729809337</v>
      </c>
      <c r="Q9">
        <f t="shared" si="12"/>
        <v>2.1763924264885035</v>
      </c>
      <c r="R9">
        <f t="shared" si="7"/>
        <v>7.5532785016448989E-4</v>
      </c>
      <c r="S9">
        <f t="shared" si="8"/>
        <v>5.5111454436932765E-2</v>
      </c>
    </row>
    <row r="10" spans="1:19" x14ac:dyDescent="0.3">
      <c r="A10" s="1">
        <v>49.813720000000004</v>
      </c>
      <c r="B10" s="2">
        <v>3.4024649999999999</v>
      </c>
      <c r="C10" s="1">
        <f t="shared" si="1"/>
        <v>3.4024649999999997E-2</v>
      </c>
      <c r="D10" s="1"/>
      <c r="E10" s="1">
        <f t="shared" si="2"/>
        <v>2.3170816071143701E-4</v>
      </c>
      <c r="F10" s="1"/>
      <c r="G10" s="2">
        <f t="shared" si="3"/>
        <v>10.597535000000001</v>
      </c>
      <c r="H10" s="2">
        <f t="shared" si="4"/>
        <v>0.10597535000000001</v>
      </c>
      <c r="I10" s="2">
        <f t="shared" si="9"/>
        <v>7.2169304986974996E-4</v>
      </c>
      <c r="J10" s="2">
        <f t="shared" si="10"/>
        <v>4.1410194621521429E-2</v>
      </c>
      <c r="K10" s="1">
        <f t="shared" si="11"/>
        <v>7.2169304986974974E-4</v>
      </c>
      <c r="L10" s="1"/>
      <c r="M10" s="1">
        <f t="shared" si="5"/>
        <v>0.10545019469460085</v>
      </c>
      <c r="N10">
        <f t="shared" si="6"/>
        <v>0.10597535000000001</v>
      </c>
      <c r="P10">
        <f t="shared" si="0"/>
        <v>0.85035725536724427</v>
      </c>
      <c r="Q10">
        <f t="shared" si="12"/>
        <v>2.1654169693720648</v>
      </c>
      <c r="R10">
        <f t="shared" si="7"/>
        <v>7.1582876314719404E-4</v>
      </c>
      <c r="S10">
        <f t="shared" si="8"/>
        <v>0.34389858764343095</v>
      </c>
    </row>
    <row r="11" spans="1:19" x14ac:dyDescent="0.3">
      <c r="A11" s="1">
        <v>55.471580000000003</v>
      </c>
      <c r="B11" s="2">
        <v>3.9063059999999998</v>
      </c>
      <c r="C11" s="1">
        <f t="shared" si="1"/>
        <v>3.9063059999999997E-2</v>
      </c>
      <c r="D11" s="1"/>
      <c r="E11" s="1">
        <f t="shared" si="2"/>
        <v>2.6601977637861097E-4</v>
      </c>
      <c r="F11" s="1"/>
      <c r="G11" s="2">
        <f t="shared" si="3"/>
        <v>10.093693999999999</v>
      </c>
      <c r="H11" s="2">
        <f t="shared" si="4"/>
        <v>0.10093693999999999</v>
      </c>
      <c r="I11" s="2">
        <f t="shared" si="9"/>
        <v>6.8738143420257584E-4</v>
      </c>
      <c r="J11" s="2">
        <f t="shared" si="10"/>
        <v>4.5299302542838815E-2</v>
      </c>
      <c r="K11" s="1">
        <f t="shared" si="11"/>
        <v>6.8738143420257595E-4</v>
      </c>
      <c r="L11" s="1"/>
      <c r="M11" s="1">
        <f t="shared" si="5"/>
        <v>0.11535372669292897</v>
      </c>
      <c r="N11">
        <f t="shared" si="6"/>
        <v>0.10093693999999999</v>
      </c>
      <c r="P11">
        <f t="shared" si="0"/>
        <v>0.8464681474459268</v>
      </c>
      <c r="Q11">
        <f t="shared" si="12"/>
        <v>2.1555134373737368</v>
      </c>
      <c r="R11">
        <f t="shared" si="7"/>
        <v>6.7867776158046875E-4</v>
      </c>
      <c r="S11">
        <f t="shared" si="8"/>
        <v>0.7575391711281837</v>
      </c>
    </row>
    <row r="12" spans="1:19" x14ac:dyDescent="0.3">
      <c r="A12" s="1">
        <v>61.129649999999998</v>
      </c>
      <c r="B12" s="2">
        <v>4.4259760000000004</v>
      </c>
      <c r="C12" s="1">
        <f t="shared" si="1"/>
        <v>4.4259760000000002E-2</v>
      </c>
      <c r="D12" s="1"/>
      <c r="E12" s="1">
        <f t="shared" si="2"/>
        <v>3.0140934831451995E-4</v>
      </c>
      <c r="F12" s="1"/>
      <c r="G12" s="2">
        <f t="shared" si="3"/>
        <v>9.5740239999999996</v>
      </c>
      <c r="H12" s="2">
        <f t="shared" si="4"/>
        <v>9.574023999999999E-2</v>
      </c>
      <c r="I12" s="2">
        <f t="shared" si="9"/>
        <v>6.5199186226666691E-4</v>
      </c>
      <c r="J12" s="2">
        <f t="shared" si="10"/>
        <v>4.8988318138973974E-2</v>
      </c>
      <c r="K12" s="1">
        <f t="shared" si="11"/>
        <v>6.5199186226666734E-4</v>
      </c>
      <c r="L12" s="1"/>
      <c r="M12" s="1">
        <f t="shared" si="5"/>
        <v>0.12474772776921705</v>
      </c>
      <c r="N12">
        <f t="shared" si="6"/>
        <v>9.574023999999999E-2</v>
      </c>
      <c r="P12">
        <f t="shared" si="0"/>
        <v>0.8427791318497917</v>
      </c>
      <c r="Q12">
        <f t="shared" si="12"/>
        <v>2.1461194362974485</v>
      </c>
      <c r="R12">
        <f t="shared" si="7"/>
        <v>6.4093081046422639E-4</v>
      </c>
      <c r="S12">
        <f t="shared" si="8"/>
        <v>1.2234686697628225</v>
      </c>
    </row>
    <row r="13" spans="1:19" x14ac:dyDescent="0.3">
      <c r="A13" s="1">
        <v>66.474029999999999</v>
      </c>
      <c r="B13" s="2">
        <v>4.9650990000000004</v>
      </c>
      <c r="C13" s="1">
        <f t="shared" si="1"/>
        <v>4.9650990000000006E-2</v>
      </c>
      <c r="D13" s="1"/>
      <c r="E13" s="1">
        <f t="shared" si="2"/>
        <v>3.3812367123253154E-4</v>
      </c>
      <c r="F13" s="1"/>
      <c r="G13" s="2">
        <f t="shared" si="3"/>
        <v>9.0349009999999996</v>
      </c>
      <c r="H13" s="2">
        <f t="shared" si="4"/>
        <v>9.0349009999999993E-2</v>
      </c>
      <c r="I13" s="2">
        <f t="shared" si="9"/>
        <v>6.1527753934865538E-4</v>
      </c>
      <c r="J13" s="2">
        <f t="shared" si="10"/>
        <v>5.227659511471814E-2</v>
      </c>
      <c r="K13" s="1">
        <f t="shared" si="11"/>
        <v>6.1527753934865505E-4</v>
      </c>
      <c r="L13" s="1"/>
      <c r="M13" s="1">
        <f t="shared" si="5"/>
        <v>0.1331212563283363</v>
      </c>
      <c r="N13">
        <f t="shared" si="6"/>
        <v>9.0349009999999993E-2</v>
      </c>
      <c r="P13">
        <f t="shared" si="0"/>
        <v>0.83949085487404751</v>
      </c>
      <c r="Q13">
        <f t="shared" si="12"/>
        <v>2.1377459077383292</v>
      </c>
      <c r="R13">
        <f t="shared" si="7"/>
        <v>6.024794408655814E-4</v>
      </c>
      <c r="S13">
        <f t="shared" si="8"/>
        <v>1.6379132478245197</v>
      </c>
    </row>
    <row r="14" spans="1:19" x14ac:dyDescent="0.3">
      <c r="A14" s="1">
        <v>71.818340000000006</v>
      </c>
      <c r="B14" s="2">
        <v>5.4996070000000001</v>
      </c>
      <c r="C14" s="1">
        <f t="shared" si="1"/>
        <v>5.4996070000000001E-2</v>
      </c>
      <c r="D14" s="1"/>
      <c r="E14" s="1">
        <f t="shared" si="2"/>
        <v>3.7452371225148357E-4</v>
      </c>
      <c r="F14" s="1"/>
      <c r="G14" s="2">
        <f t="shared" si="3"/>
        <v>8.500392999999999</v>
      </c>
      <c r="H14" s="2">
        <f t="shared" si="4"/>
        <v>8.5003929999999991E-2</v>
      </c>
      <c r="I14" s="2">
        <f t="shared" si="9"/>
        <v>5.7887749832970334E-4</v>
      </c>
      <c r="J14" s="2">
        <f t="shared" si="10"/>
        <v>5.5370295917816559E-2</v>
      </c>
      <c r="K14" s="1">
        <f t="shared" si="11"/>
        <v>5.7887749832970291E-4</v>
      </c>
      <c r="L14" s="1"/>
      <c r="M14" s="1">
        <f t="shared" si="5"/>
        <v>0.14099930073250397</v>
      </c>
      <c r="N14">
        <f t="shared" si="6"/>
        <v>8.5003929999999991E-2</v>
      </c>
      <c r="P14">
        <f t="shared" si="0"/>
        <v>0.83639715407094917</v>
      </c>
      <c r="Q14">
        <f t="shared" si="12"/>
        <v>2.1298678633341619</v>
      </c>
      <c r="R14">
        <f t="shared" si="7"/>
        <v>5.6474762780153807E-4</v>
      </c>
      <c r="S14">
        <f t="shared" si="8"/>
        <v>1.9965324114270131</v>
      </c>
    </row>
    <row r="15" spans="1:19" x14ac:dyDescent="0.3">
      <c r="A15" s="1">
        <v>77.005240000000001</v>
      </c>
      <c r="B15" s="2">
        <v>6.0013870000000002</v>
      </c>
      <c r="C15" s="1">
        <f t="shared" si="1"/>
        <v>6.0013870000000004E-2</v>
      </c>
      <c r="D15" s="1"/>
      <c r="E15" s="1">
        <f t="shared" si="2"/>
        <v>4.0869497364044271E-4</v>
      </c>
      <c r="F15" s="1"/>
      <c r="G15" s="2">
        <f t="shared" si="3"/>
        <v>7.9986129999999998</v>
      </c>
      <c r="H15" s="2">
        <f t="shared" si="4"/>
        <v>7.9986130000000003E-2</v>
      </c>
      <c r="I15" s="2">
        <f t="shared" si="9"/>
        <v>5.4470623694074431E-4</v>
      </c>
      <c r="J15" s="2">
        <f t="shared" si="10"/>
        <v>5.8195632698204505E-2</v>
      </c>
      <c r="K15" s="1">
        <f t="shared" si="11"/>
        <v>5.4470623694074486E-4</v>
      </c>
      <c r="L15" s="1"/>
      <c r="M15" s="1">
        <f t="shared" si="5"/>
        <v>0.14819396176447328</v>
      </c>
      <c r="N15">
        <f t="shared" si="6"/>
        <v>7.9986130000000003E-2</v>
      </c>
      <c r="P15">
        <f t="shared" si="0"/>
        <v>0.83357181729056118</v>
      </c>
      <c r="Q15">
        <f t="shared" si="12"/>
        <v>2.1226732023021926</v>
      </c>
      <c r="R15">
        <f t="shared" si="7"/>
        <v>5.2961535928112199E-4</v>
      </c>
      <c r="S15">
        <f t="shared" si="8"/>
        <v>2.2773458853770454</v>
      </c>
    </row>
    <row r="16" spans="1:19" x14ac:dyDescent="0.3">
      <c r="A16" s="1">
        <v>80.678910000000002</v>
      </c>
      <c r="B16" s="2">
        <v>6.4613199999999997</v>
      </c>
      <c r="C16" s="1">
        <f t="shared" si="1"/>
        <v>6.4613199999999996E-2</v>
      </c>
      <c r="D16" s="1"/>
      <c r="E16" s="1">
        <f t="shared" si="2"/>
        <v>4.400164507108882E-4</v>
      </c>
      <c r="F16" s="1"/>
      <c r="G16" s="2">
        <f t="shared" si="3"/>
        <v>7.5386800000000003</v>
      </c>
      <c r="H16" s="2">
        <f t="shared" si="4"/>
        <v>7.5386800000000004E-2</v>
      </c>
      <c r="I16" s="2">
        <f t="shared" si="9"/>
        <v>5.1338475987029882E-4</v>
      </c>
      <c r="J16" s="2">
        <f t="shared" si="10"/>
        <v>6.008163888899723E-2</v>
      </c>
      <c r="K16" s="1">
        <f t="shared" si="11"/>
        <v>5.1338475987029969E-4</v>
      </c>
      <c r="L16" s="1"/>
      <c r="M16" s="1">
        <f t="shared" si="5"/>
        <v>0.15299663709193853</v>
      </c>
      <c r="N16">
        <f t="shared" si="6"/>
        <v>7.5386800000000004E-2</v>
      </c>
      <c r="P16">
        <f t="shared" si="0"/>
        <v>0.83168581109976847</v>
      </c>
      <c r="Q16">
        <f t="shared" si="12"/>
        <v>2.1178705269747273</v>
      </c>
      <c r="R16">
        <f t="shared" si="7"/>
        <v>4.9803224863058837E-4</v>
      </c>
      <c r="S16">
        <f t="shared" si="8"/>
        <v>2.3569960136546229</v>
      </c>
    </row>
    <row r="17" spans="1:74" x14ac:dyDescent="0.3">
      <c r="A17" s="1">
        <v>85.965580000000003</v>
      </c>
      <c r="B17" s="2">
        <v>6.9534269999999996</v>
      </c>
      <c r="C17" s="1">
        <f t="shared" si="1"/>
        <v>6.9534269999999995E-2</v>
      </c>
      <c r="D17" s="1"/>
      <c r="E17" s="1">
        <f t="shared" si="2"/>
        <v>4.7352897996342217E-4</v>
      </c>
      <c r="F17" s="1"/>
      <c r="G17" s="2">
        <f t="shared" si="3"/>
        <v>7.0465730000000004</v>
      </c>
      <c r="H17" s="2">
        <f t="shared" si="4"/>
        <v>7.0465730000000004E-2</v>
      </c>
      <c r="I17" s="2">
        <f t="shared" si="9"/>
        <v>4.7987223061776474E-4</v>
      </c>
      <c r="J17" s="2">
        <f t="shared" si="10"/>
        <v>6.2618565014437244E-2</v>
      </c>
      <c r="K17" s="1">
        <f t="shared" si="11"/>
        <v>4.7987223061776393E-4</v>
      </c>
      <c r="L17" s="1"/>
      <c r="M17" s="1">
        <f t="shared" si="5"/>
        <v>0.15945686642190252</v>
      </c>
      <c r="N17">
        <f t="shared" si="6"/>
        <v>7.0465730000000004E-2</v>
      </c>
      <c r="P17">
        <f t="shared" si="0"/>
        <v>0.82914888497432848</v>
      </c>
      <c r="Q17">
        <f t="shared" si="12"/>
        <v>2.1114102976447633</v>
      </c>
      <c r="R17">
        <f t="shared" si="7"/>
        <v>4.6410189362547128E-4</v>
      </c>
      <c r="S17">
        <f t="shared" si="8"/>
        <v>2.4870352885047406</v>
      </c>
    </row>
    <row r="18" spans="1:74" x14ac:dyDescent="0.3">
      <c r="A18" s="1">
        <v>90.995540000000005</v>
      </c>
      <c r="B18" s="2">
        <v>7.4579279999999999</v>
      </c>
      <c r="C18" s="1">
        <f t="shared" si="1"/>
        <v>7.4579279999999998E-2</v>
      </c>
      <c r="D18" s="1"/>
      <c r="E18" s="1">
        <f t="shared" si="2"/>
        <v>5.0788554168766642E-4</v>
      </c>
      <c r="F18" s="1"/>
      <c r="G18" s="2">
        <f t="shared" si="3"/>
        <v>6.5420720000000001</v>
      </c>
      <c r="H18" s="2">
        <f t="shared" si="4"/>
        <v>6.5420720000000002E-2</v>
      </c>
      <c r="I18" s="2">
        <f t="shared" si="9"/>
        <v>4.4551566889352049E-4</v>
      </c>
      <c r="J18" s="2">
        <f t="shared" si="10"/>
        <v>6.4859491008344899E-2</v>
      </c>
      <c r="K18" s="1">
        <f t="shared" si="11"/>
        <v>4.4551566889352087E-4</v>
      </c>
      <c r="L18" s="1"/>
      <c r="M18" s="1">
        <f t="shared" si="5"/>
        <v>0.16516333760643886</v>
      </c>
      <c r="N18">
        <f t="shared" si="6"/>
        <v>6.5420720000000002E-2</v>
      </c>
      <c r="P18">
        <f t="shared" si="0"/>
        <v>0.8269079589804208</v>
      </c>
      <c r="Q18">
        <f t="shared" si="12"/>
        <v>2.105703826460227</v>
      </c>
      <c r="R18">
        <f t="shared" si="7"/>
        <v>4.2970989613487747E-4</v>
      </c>
      <c r="S18">
        <f t="shared" si="8"/>
        <v>2.4982245249787378</v>
      </c>
    </row>
    <row r="19" spans="1:74" x14ac:dyDescent="0.3">
      <c r="A19" s="1">
        <v>95.711309999999997</v>
      </c>
      <c r="B19" s="2">
        <v>7.9442000000000004</v>
      </c>
      <c r="C19" s="1">
        <f t="shared" si="1"/>
        <v>7.9441999999999999E-2</v>
      </c>
      <c r="D19" s="1"/>
      <c r="E19" s="1">
        <f t="shared" si="2"/>
        <v>5.4100070693564753E-4</v>
      </c>
      <c r="F19" s="1"/>
      <c r="G19" s="2">
        <f t="shared" si="3"/>
        <v>6.0557999999999996</v>
      </c>
      <c r="H19" s="2">
        <f t="shared" si="4"/>
        <v>6.0557999999999994E-2</v>
      </c>
      <c r="I19" s="2">
        <f t="shared" si="9"/>
        <v>4.1240050364553939E-4</v>
      </c>
      <c r="J19" s="2">
        <f t="shared" si="10"/>
        <v>6.6804276931421422E-2</v>
      </c>
      <c r="K19" s="1">
        <f t="shared" si="11"/>
        <v>4.1240050364553949E-4</v>
      </c>
      <c r="L19" s="1"/>
      <c r="M19" s="1">
        <f t="shared" si="5"/>
        <v>0.17011569429304946</v>
      </c>
      <c r="N19">
        <f t="shared" si="6"/>
        <v>6.0557999999999994E-2</v>
      </c>
      <c r="P19">
        <f t="shared" si="0"/>
        <v>0.82496317305734423</v>
      </c>
      <c r="Q19">
        <f t="shared" si="12"/>
        <v>2.1007514697736163</v>
      </c>
      <c r="R19">
        <f t="shared" si="7"/>
        <v>3.9683406829883018E-4</v>
      </c>
      <c r="S19">
        <f t="shared" si="8"/>
        <v>2.4231390940328121</v>
      </c>
    </row>
    <row r="20" spans="1:74" x14ac:dyDescent="0.3">
      <c r="A20" s="1">
        <v>100.4272</v>
      </c>
      <c r="B20" s="2">
        <v>8.4431890000000003</v>
      </c>
      <c r="C20" s="1">
        <f t="shared" si="1"/>
        <v>8.4431890000000009E-2</v>
      </c>
      <c r="D20" s="1"/>
      <c r="E20" s="1">
        <f t="shared" si="2"/>
        <v>5.7498190098326869E-4</v>
      </c>
      <c r="F20" s="1"/>
      <c r="G20" s="2">
        <f t="shared" si="3"/>
        <v>5.5568109999999997</v>
      </c>
      <c r="H20" s="2">
        <f t="shared" si="4"/>
        <v>5.5568109999999997E-2</v>
      </c>
      <c r="I20" s="2">
        <f t="shared" si="9"/>
        <v>3.7841930959791828E-4</v>
      </c>
      <c r="J20" s="2">
        <f t="shared" si="10"/>
        <v>6.8588860769361146E-2</v>
      </c>
      <c r="K20" s="1">
        <f t="shared" si="11"/>
        <v>3.7841930959791752E-4</v>
      </c>
      <c r="L20" s="1"/>
      <c r="M20" s="1">
        <f t="shared" si="5"/>
        <v>0.17466009971976967</v>
      </c>
      <c r="N20">
        <f t="shared" si="6"/>
        <v>5.5568109999999997E-2</v>
      </c>
      <c r="P20">
        <f t="shared" si="0"/>
        <v>0.82317858921940457</v>
      </c>
      <c r="Q20">
        <f t="shared" si="12"/>
        <v>2.096207064346896</v>
      </c>
      <c r="R20">
        <f t="shared" si="7"/>
        <v>3.6334781725226567E-4</v>
      </c>
      <c r="S20">
        <f t="shared" si="8"/>
        <v>2.2714988152504207</v>
      </c>
    </row>
    <row r="21" spans="1:74" x14ac:dyDescent="0.3">
      <c r="A21" s="1">
        <v>105.4572</v>
      </c>
      <c r="B21" s="2">
        <v>8.9476910000000007</v>
      </c>
      <c r="C21" s="1">
        <f t="shared" si="1"/>
        <v>8.9476910000000007E-2</v>
      </c>
      <c r="D21" s="1"/>
      <c r="E21" s="1">
        <f t="shared" si="2"/>
        <v>6.0933853080759944E-4</v>
      </c>
      <c r="F21" s="1"/>
      <c r="G21" s="2">
        <f t="shared" si="3"/>
        <v>5.0523089999999993</v>
      </c>
      <c r="H21" s="2">
        <f t="shared" si="4"/>
        <v>5.0523089999999993E-2</v>
      </c>
      <c r="I21" s="2">
        <f t="shared" si="9"/>
        <v>3.4406267977358753E-4</v>
      </c>
      <c r="J21" s="2">
        <f t="shared" si="10"/>
        <v>7.0319496048622296E-2</v>
      </c>
      <c r="K21" s="1">
        <f t="shared" si="11"/>
        <v>3.440626797735884E-4</v>
      </c>
      <c r="L21" s="1"/>
      <c r="M21" s="1">
        <f t="shared" si="5"/>
        <v>0.17906712626990784</v>
      </c>
      <c r="N21">
        <f t="shared" si="6"/>
        <v>5.0523089999999993E-2</v>
      </c>
      <c r="P21">
        <f t="shared" si="0"/>
        <v>0.82144795394014336</v>
      </c>
      <c r="Q21">
        <f t="shared" si="12"/>
        <v>2.0918000377967578</v>
      </c>
      <c r="R21">
        <f t="shared" si="7"/>
        <v>3.2966498416432606E-4</v>
      </c>
      <c r="S21">
        <f t="shared" si="8"/>
        <v>2.072936388569719</v>
      </c>
    </row>
    <row r="22" spans="1:74" x14ac:dyDescent="0.3">
      <c r="A22" s="1">
        <v>112.5608</v>
      </c>
      <c r="B22" s="2">
        <v>9.5667430000000007</v>
      </c>
      <c r="C22" s="1">
        <f t="shared" si="1"/>
        <v>9.5667430000000012E-2</v>
      </c>
      <c r="D22" s="1"/>
      <c r="E22" s="1">
        <f t="shared" si="2"/>
        <v>6.5149602553707842E-4</v>
      </c>
      <c r="F22" s="1"/>
      <c r="G22" s="2">
        <f t="shared" si="3"/>
        <v>4.4332569999999993</v>
      </c>
      <c r="H22" s="2">
        <f t="shared" si="4"/>
        <v>4.4332569999999995E-2</v>
      </c>
      <c r="I22" s="2">
        <f t="shared" si="9"/>
        <v>3.0190518504410861E-4</v>
      </c>
      <c r="J22" s="2">
        <f t="shared" si="10"/>
        <v>7.2464109721101622E-2</v>
      </c>
      <c r="K22" s="1">
        <f t="shared" si="11"/>
        <v>3.0190518504410801E-4</v>
      </c>
      <c r="L22" s="1"/>
      <c r="M22" s="1">
        <f t="shared" si="5"/>
        <v>0.18452834014186859</v>
      </c>
      <c r="N22">
        <f t="shared" si="6"/>
        <v>4.4332569999999995E-2</v>
      </c>
      <c r="P22">
        <f t="shared" si="0"/>
        <v>0.81930334026766405</v>
      </c>
      <c r="Q22">
        <f t="shared" si="12"/>
        <v>2.0863388239247973</v>
      </c>
      <c r="R22">
        <f t="shared" si="7"/>
        <v>2.8851639556239068E-4</v>
      </c>
      <c r="S22">
        <f t="shared" si="8"/>
        <v>1.7925968378574468</v>
      </c>
    </row>
    <row r="23" spans="1:74" x14ac:dyDescent="0.3">
      <c r="A23" s="1">
        <v>116.04130000000001</v>
      </c>
      <c r="B23" s="2">
        <v>10.02116</v>
      </c>
      <c r="C23" s="1">
        <f t="shared" si="1"/>
        <v>0.1002116</v>
      </c>
      <c r="D23" s="1"/>
      <c r="E23" s="1">
        <f t="shared" si="2"/>
        <v>6.8244186253055479E-4</v>
      </c>
      <c r="F23" s="1"/>
      <c r="G23" s="2">
        <f t="shared" si="3"/>
        <v>3.9788399999999999</v>
      </c>
      <c r="H23" s="2">
        <f t="shared" si="4"/>
        <v>3.9788400000000002E-2</v>
      </c>
      <c r="I23" s="2">
        <f t="shared" si="9"/>
        <v>2.7095934805063213E-4</v>
      </c>
      <c r="J23" s="2">
        <f t="shared" si="10"/>
        <v>7.3407183731991843E-2</v>
      </c>
      <c r="K23" s="1">
        <f t="shared" si="11"/>
        <v>2.7095934805063056E-4</v>
      </c>
      <c r="L23" s="1"/>
      <c r="M23" s="1">
        <f t="shared" si="5"/>
        <v>0.18692985839042345</v>
      </c>
      <c r="N23">
        <f t="shared" si="6"/>
        <v>3.9788400000000002E-2</v>
      </c>
      <c r="P23">
        <f t="shared" si="0"/>
        <v>0.81836026625677383</v>
      </c>
      <c r="Q23">
        <f t="shared" si="12"/>
        <v>2.0839373056762422</v>
      </c>
      <c r="R23">
        <f t="shared" si="7"/>
        <v>2.5864487315324023E-4</v>
      </c>
      <c r="S23">
        <f t="shared" si="8"/>
        <v>1.5164629199845643</v>
      </c>
    </row>
    <row r="24" spans="1:74" x14ac:dyDescent="0.3">
      <c r="A24" s="1">
        <v>129.85079999999999</v>
      </c>
      <c r="B24" s="2">
        <v>11.019170000000001</v>
      </c>
      <c r="C24" s="1">
        <f t="shared" si="1"/>
        <v>0.1101917</v>
      </c>
      <c r="D24" s="1"/>
      <c r="E24" s="1">
        <f t="shared" si="2"/>
        <v>7.5040642982856414E-4</v>
      </c>
      <c r="F24" s="1"/>
      <c r="G24" s="2">
        <f t="shared" si="3"/>
        <v>2.9808299999999992</v>
      </c>
      <c r="H24" s="2">
        <f t="shared" si="4"/>
        <v>2.9808299999999992E-2</v>
      </c>
      <c r="I24" s="2">
        <f t="shared" si="9"/>
        <v>2.0299478075262278E-4</v>
      </c>
      <c r="J24" s="2">
        <f t="shared" si="10"/>
        <v>7.6210440156795178E-2</v>
      </c>
      <c r="K24" s="1">
        <f t="shared" si="11"/>
        <v>2.0299478075262235E-4</v>
      </c>
      <c r="L24" s="1"/>
      <c r="M24" s="1">
        <f t="shared" si="5"/>
        <v>0.1940682922586085</v>
      </c>
      <c r="N24">
        <f t="shared" si="6"/>
        <v>2.9808299999999992E-2</v>
      </c>
      <c r="P24">
        <f t="shared" si="0"/>
        <v>0.81555700983197044</v>
      </c>
      <c r="Q24">
        <f t="shared" si="12"/>
        <v>2.076798871808057</v>
      </c>
      <c r="R24">
        <f t="shared" si="7"/>
        <v>1.931053905502134E-4</v>
      </c>
      <c r="S24">
        <f t="shared" si="8"/>
        <v>0.97800038575502024</v>
      </c>
    </row>
    <row r="25" spans="1:74" x14ac:dyDescent="0.3">
      <c r="A25" s="1">
        <v>135.94380000000001</v>
      </c>
      <c r="B25" s="2">
        <v>11.43755</v>
      </c>
      <c r="C25" s="1">
        <f t="shared" si="1"/>
        <v>0.1143755</v>
      </c>
      <c r="D25" s="1"/>
      <c r="E25" s="1">
        <f t="shared" si="2"/>
        <v>7.7889814400591828E-4</v>
      </c>
      <c r="F25" s="1"/>
      <c r="G25" s="2">
        <f t="shared" si="3"/>
        <v>2.5624500000000001</v>
      </c>
      <c r="H25" s="2">
        <f t="shared" si="4"/>
        <v>2.5624500000000001E-2</v>
      </c>
      <c r="I25" s="2">
        <f t="shared" si="9"/>
        <v>1.7450306657526877E-4</v>
      </c>
      <c r="J25" s="2">
        <f t="shared" si="10"/>
        <v>7.7273687341438288E-2</v>
      </c>
      <c r="K25" s="1">
        <f t="shared" si="11"/>
        <v>1.7450306657526777E-4</v>
      </c>
      <c r="L25" s="1"/>
      <c r="M25" s="1">
        <f t="shared" si="5"/>
        <v>0.19677582898124035</v>
      </c>
      <c r="N25">
        <f t="shared" si="6"/>
        <v>2.5624500000000001E-2</v>
      </c>
      <c r="P25">
        <f t="shared" si="0"/>
        <v>0.81449376264732742</v>
      </c>
      <c r="Q25">
        <f t="shared" si="12"/>
        <v>2.0740913350854253</v>
      </c>
      <c r="R25">
        <f t="shared" si="7"/>
        <v>1.6578530276687071E-4</v>
      </c>
      <c r="S25">
        <f t="shared" si="8"/>
        <v>0.75999405818997545</v>
      </c>
    </row>
    <row r="26" spans="1:74" x14ac:dyDescent="0.3">
      <c r="A26" s="1">
        <v>142.8561</v>
      </c>
      <c r="B26" s="2">
        <v>11.838990000000001</v>
      </c>
      <c r="C26" s="1">
        <f t="shared" si="1"/>
        <v>0.11838990000000001</v>
      </c>
      <c r="D26" s="1"/>
      <c r="E26" s="1">
        <f t="shared" si="2"/>
        <v>8.0623624271846913E-4</v>
      </c>
      <c r="F26" s="1"/>
      <c r="G26" s="2">
        <f t="shared" si="3"/>
        <v>2.1610099999999992</v>
      </c>
      <c r="H26" s="2">
        <f t="shared" si="4"/>
        <v>2.1610099999999993E-2</v>
      </c>
      <c r="I26" s="2">
        <f t="shared" si="9"/>
        <v>1.4716496786271787E-4</v>
      </c>
      <c r="J26" s="2">
        <f t="shared" si="10"/>
        <v>7.8290935748795754E-2</v>
      </c>
      <c r="K26" s="1">
        <f t="shared" si="11"/>
        <v>1.4716496786271825E-4</v>
      </c>
      <c r="L26" s="1"/>
      <c r="M26" s="1">
        <f t="shared" si="5"/>
        <v>0.19936623077937313</v>
      </c>
      <c r="N26">
        <f t="shared" si="6"/>
        <v>2.1610099999999993E-2</v>
      </c>
      <c r="P26">
        <f t="shared" si="0"/>
        <v>0.81347651423996992</v>
      </c>
      <c r="Q26">
        <f t="shared" si="12"/>
        <v>2.0715009332872927</v>
      </c>
      <c r="R26">
        <f t="shared" si="7"/>
        <v>1.3963833427380409E-4</v>
      </c>
      <c r="S26">
        <f t="shared" si="8"/>
        <v>0.56650213181770814</v>
      </c>
    </row>
    <row r="27" spans="1:74" x14ac:dyDescent="0.3">
      <c r="A27" s="1">
        <v>153.08629999999999</v>
      </c>
      <c r="B27" s="2">
        <v>12.290620000000001</v>
      </c>
      <c r="C27" s="1">
        <f t="shared" si="1"/>
        <v>0.12290620000000001</v>
      </c>
      <c r="D27" s="1"/>
      <c r="E27" s="1">
        <f t="shared" si="2"/>
        <v>8.3699228477095351E-4</v>
      </c>
      <c r="F27" s="1"/>
      <c r="G27" s="2">
        <f t="shared" si="3"/>
        <v>1.7093799999999995</v>
      </c>
      <c r="H27" s="2">
        <f t="shared" si="4"/>
        <v>1.7093799999999996E-2</v>
      </c>
      <c r="I27" s="2">
        <f t="shared" si="9"/>
        <v>1.1640892581023349E-4</v>
      </c>
      <c r="J27" s="2">
        <f t="shared" si="10"/>
        <v>7.9481822341619601E-2</v>
      </c>
      <c r="K27" s="1">
        <f t="shared" si="11"/>
        <v>1.1640892581023325E-4</v>
      </c>
      <c r="L27" s="1"/>
      <c r="M27" s="1">
        <f t="shared" si="5"/>
        <v>0.20239879858592963</v>
      </c>
      <c r="N27">
        <f t="shared" si="6"/>
        <v>1.7093799999999996E-2</v>
      </c>
      <c r="P27">
        <f t="shared" si="0"/>
        <v>0.81228562764714607</v>
      </c>
      <c r="Q27">
        <f t="shared" si="12"/>
        <v>2.0684683654807361</v>
      </c>
      <c r="R27">
        <f t="shared" si="7"/>
        <v>1.1029358449090076E-4</v>
      </c>
      <c r="S27">
        <f t="shared" si="8"/>
        <v>0.37397399451935232</v>
      </c>
    </row>
    <row r="28" spans="1:74" x14ac:dyDescent="0.3">
      <c r="A28" s="1">
        <v>157.09280000000001</v>
      </c>
      <c r="B28" s="2">
        <v>12.5328</v>
      </c>
      <c r="C28" s="1">
        <f t="shared" si="1"/>
        <v>0.12532799999999999</v>
      </c>
      <c r="D28" s="1"/>
      <c r="E28" s="1">
        <f t="shared" si="2"/>
        <v>8.5348476371227848E-4</v>
      </c>
      <c r="F28" s="1"/>
      <c r="G28" s="2">
        <f t="shared" si="3"/>
        <v>1.4672000000000001</v>
      </c>
      <c r="H28" s="2">
        <f t="shared" si="4"/>
        <v>1.4672000000000001E-2</v>
      </c>
      <c r="I28" s="2">
        <f t="shared" si="9"/>
        <v>9.9916446868908397E-5</v>
      </c>
      <c r="J28" s="2">
        <f t="shared" si="10"/>
        <v>7.9882137585999879E-2</v>
      </c>
      <c r="K28" s="1">
        <f t="shared" si="11"/>
        <v>9.9916446868907163E-5</v>
      </c>
      <c r="L28" s="1"/>
      <c r="M28" s="1">
        <f t="shared" si="5"/>
        <v>0.20341819298494021</v>
      </c>
      <c r="N28">
        <f t="shared" si="6"/>
        <v>1.4672000000000001E-2</v>
      </c>
      <c r="P28">
        <f t="shared" si="0"/>
        <v>0.81188531240276585</v>
      </c>
      <c r="Q28">
        <f t="shared" si="12"/>
        <v>2.0674489710817254</v>
      </c>
      <c r="R28">
        <f t="shared" si="7"/>
        <v>9.4620854786029975E-5</v>
      </c>
      <c r="S28">
        <f t="shared" si="8"/>
        <v>0.28043295508231564</v>
      </c>
    </row>
    <row r="29" spans="1:74" x14ac:dyDescent="0.3">
      <c r="A29" s="1">
        <v>163.58869999999999</v>
      </c>
      <c r="B29" s="2">
        <v>12.72174</v>
      </c>
      <c r="C29" s="1">
        <f t="shared" si="1"/>
        <v>0.12721740000000001</v>
      </c>
      <c r="D29" s="1"/>
      <c r="E29" s="1">
        <f t="shared" si="2"/>
        <v>8.6635159404993643E-4</v>
      </c>
      <c r="F29" s="1"/>
      <c r="G29" s="2">
        <f t="shared" si="3"/>
        <v>1.2782599999999995</v>
      </c>
      <c r="H29" s="2">
        <f t="shared" si="4"/>
        <v>1.2782599999999995E-2</v>
      </c>
      <c r="I29" s="2">
        <f t="shared" si="9"/>
        <v>8.7049616531250531E-5</v>
      </c>
      <c r="J29" s="2">
        <f t="shared" si="10"/>
        <v>8.0447603190025224E-2</v>
      </c>
      <c r="K29" s="1">
        <f t="shared" si="11"/>
        <v>8.7049616531249975E-5</v>
      </c>
      <c r="L29" s="1"/>
      <c r="M29" s="1">
        <f t="shared" si="5"/>
        <v>0.20485813932140545</v>
      </c>
      <c r="N29">
        <f t="shared" si="6"/>
        <v>1.2782599999999995E-2</v>
      </c>
      <c r="P29">
        <f t="shared" si="0"/>
        <v>0.81131984679874047</v>
      </c>
      <c r="Q29">
        <f t="shared" si="12"/>
        <v>2.0660090247452603</v>
      </c>
      <c r="R29">
        <f t="shared" si="7"/>
        <v>8.2378553701515657E-5</v>
      </c>
      <c r="S29">
        <f t="shared" si="8"/>
        <v>0.21818827959325576</v>
      </c>
    </row>
    <row r="30" spans="1:74" x14ac:dyDescent="0.3">
      <c r="A30" s="1">
        <v>170.4983</v>
      </c>
      <c r="B30" s="2">
        <v>12.920299999999999</v>
      </c>
      <c r="C30" s="1">
        <f t="shared" si="1"/>
        <v>0.12920299999999998</v>
      </c>
      <c r="D30" s="1"/>
      <c r="E30" s="1">
        <f t="shared" si="2"/>
        <v>8.7987354721943631E-4</v>
      </c>
      <c r="F30" s="1"/>
      <c r="G30" s="2">
        <f t="shared" si="3"/>
        <v>1.0797000000000008</v>
      </c>
      <c r="H30" s="2">
        <f t="shared" si="4"/>
        <v>1.0797000000000008E-2</v>
      </c>
      <c r="I30" s="2">
        <f t="shared" si="9"/>
        <v>7.3527663361750597E-5</v>
      </c>
      <c r="J30" s="2">
        <f t="shared" si="10"/>
        <v>8.0955649932789572E-2</v>
      </c>
      <c r="K30" s="1">
        <f t="shared" si="11"/>
        <v>7.3527663361749919E-5</v>
      </c>
      <c r="L30" s="1"/>
      <c r="M30" s="1">
        <f t="shared" si="5"/>
        <v>0.20615186972832839</v>
      </c>
      <c r="N30">
        <f t="shared" si="6"/>
        <v>1.0797000000000008E-2</v>
      </c>
      <c r="P30">
        <f t="shared" si="0"/>
        <v>0.81081180005597608</v>
      </c>
      <c r="Q30">
        <f t="shared" si="12"/>
        <v>2.0647152943383373</v>
      </c>
      <c r="R30">
        <f t="shared" si="7"/>
        <v>6.953861328066514E-5</v>
      </c>
      <c r="S30">
        <f t="shared" si="8"/>
        <v>0.15912520549402481</v>
      </c>
    </row>
    <row r="31" spans="1:74" x14ac:dyDescent="0.3">
      <c r="A31" s="1">
        <v>177.4074</v>
      </c>
      <c r="B31" s="2">
        <v>13.08433</v>
      </c>
      <c r="C31" s="1">
        <f t="shared" si="1"/>
        <v>0.1308433</v>
      </c>
      <c r="D31" s="1"/>
      <c r="E31" s="1">
        <f t="shared" si="2"/>
        <v>8.9104400440312437E-4</v>
      </c>
      <c r="F31" s="1"/>
      <c r="G31" s="2">
        <f t="shared" si="3"/>
        <v>0.91567000000000043</v>
      </c>
      <c r="H31" s="2">
        <f t="shared" si="4"/>
        <v>9.1567000000000037E-3</v>
      </c>
      <c r="I31" s="2">
        <f t="shared" si="9"/>
        <v>6.2357206178062564E-5</v>
      </c>
      <c r="J31" s="2">
        <f t="shared" si="10"/>
        <v>8.1386482105994418E-2</v>
      </c>
      <c r="K31" s="1">
        <f t="shared" si="11"/>
        <v>6.2357206178061643E-5</v>
      </c>
      <c r="L31" s="1"/>
      <c r="M31" s="1">
        <f t="shared" si="5"/>
        <v>0.20724897484846558</v>
      </c>
      <c r="N31">
        <f t="shared" si="6"/>
        <v>9.1567000000000037E-3</v>
      </c>
      <c r="P31">
        <f t="shared" si="0"/>
        <v>0.81038096788277125</v>
      </c>
      <c r="Q31">
        <f t="shared" si="12"/>
        <v>2.0636181892182002</v>
      </c>
      <c r="R31">
        <f t="shared" si="7"/>
        <v>5.8942843422671147E-5</v>
      </c>
      <c r="S31">
        <f t="shared" si="8"/>
        <v>0.11657873025397782</v>
      </c>
      <c r="U31" t="s">
        <v>17</v>
      </c>
      <c r="V31">
        <v>1.5596701269534278E-3</v>
      </c>
      <c r="AC31" s="7" t="s">
        <v>31</v>
      </c>
      <c r="AE31" s="11" t="s">
        <v>32</v>
      </c>
      <c r="AF31" s="12">
        <v>5.32</v>
      </c>
      <c r="AG31" s="11"/>
    </row>
    <row r="32" spans="1:74" x14ac:dyDescent="0.3">
      <c r="A32" s="1">
        <v>185.1241</v>
      </c>
      <c r="B32" s="2">
        <v>13.198790000000001</v>
      </c>
      <c r="C32" s="1">
        <f t="shared" si="1"/>
        <v>0.13198790000000002</v>
      </c>
      <c r="D32" s="1"/>
      <c r="E32" s="1">
        <f t="shared" si="2"/>
        <v>8.9883874030049051E-4</v>
      </c>
      <c r="F32" s="1"/>
      <c r="G32" s="2">
        <f t="shared" si="3"/>
        <v>0.80120999999999931</v>
      </c>
      <c r="H32" s="2">
        <f t="shared" si="4"/>
        <v>8.0120999999999925E-3</v>
      </c>
      <c r="I32" s="2">
        <f t="shared" si="9"/>
        <v>5.4562470280696577E-5</v>
      </c>
      <c r="J32" s="2">
        <f t="shared" si="10"/>
        <v>8.1807524320409469E-2</v>
      </c>
      <c r="K32" s="1">
        <f t="shared" si="11"/>
        <v>5.4562470280696605E-5</v>
      </c>
      <c r="L32" s="1"/>
      <c r="M32" s="1">
        <f t="shared" si="5"/>
        <v>0.20832115004325777</v>
      </c>
      <c r="N32">
        <f t="shared" si="6"/>
        <v>8.0120999999999925E-3</v>
      </c>
      <c r="P32">
        <f t="shared" si="0"/>
        <v>0.80995992566835617</v>
      </c>
      <c r="Q32">
        <f t="shared" si="12"/>
        <v>2.062546014023408</v>
      </c>
      <c r="R32">
        <f t="shared" si="7"/>
        <v>5.1548111228592399E-5</v>
      </c>
      <c r="S32">
        <f t="shared" si="8"/>
        <v>9.0863604950025656E-2</v>
      </c>
      <c r="U32" t="s">
        <v>18</v>
      </c>
      <c r="V32">
        <v>1.5596701269534278E-3</v>
      </c>
      <c r="AE32" s="11" t="s">
        <v>33</v>
      </c>
      <c r="AF32" s="12">
        <v>940</v>
      </c>
      <c r="AG32" s="11" t="s">
        <v>34</v>
      </c>
      <c r="BV32" t="s">
        <v>25</v>
      </c>
    </row>
    <row r="33" spans="1:33" x14ac:dyDescent="0.3">
      <c r="A33" s="1">
        <v>191.2253</v>
      </c>
      <c r="B33" s="2">
        <v>13.38433</v>
      </c>
      <c r="C33" s="1">
        <f t="shared" si="1"/>
        <v>0.1338433</v>
      </c>
      <c r="D33" s="1"/>
      <c r="E33" s="1">
        <f t="shared" si="2"/>
        <v>9.1147403034414984E-4</v>
      </c>
      <c r="F33" s="1"/>
      <c r="G33" s="2">
        <f t="shared" si="3"/>
        <v>0.61566999999999972</v>
      </c>
      <c r="H33" s="2">
        <f t="shared" si="4"/>
        <v>6.1566999999999976E-3</v>
      </c>
      <c r="I33" s="2">
        <f t="shared" si="9"/>
        <v>4.1927180237037081E-5</v>
      </c>
      <c r="J33" s="2">
        <f t="shared" si="10"/>
        <v>8.2063330432471673E-2</v>
      </c>
      <c r="K33" s="1">
        <f t="shared" si="11"/>
        <v>4.1927180237035963E-5</v>
      </c>
      <c r="L33" s="1"/>
      <c r="M33" s="1">
        <f t="shared" si="5"/>
        <v>0.20897255495858288</v>
      </c>
      <c r="N33">
        <f t="shared" si="6"/>
        <v>6.1566999999999976E-3</v>
      </c>
      <c r="P33">
        <f t="shared" si="0"/>
        <v>0.80970411955629396</v>
      </c>
      <c r="Q33">
        <f t="shared" si="12"/>
        <v>2.0618946091080828</v>
      </c>
      <c r="R33">
        <f t="shared" si="7"/>
        <v>3.9598360479770419E-5</v>
      </c>
      <c r="S33">
        <f t="shared" si="8"/>
        <v>5.4234014618303433E-2</v>
      </c>
      <c r="U33" t="s">
        <v>26</v>
      </c>
      <c r="V33">
        <f>AF39</f>
        <v>2.2708671640666656</v>
      </c>
      <c r="W33" t="s">
        <v>19</v>
      </c>
      <c r="AE33" s="11" t="s">
        <v>35</v>
      </c>
      <c r="AF33" s="11">
        <f>(AF32/100)*AF31</f>
        <v>50.008000000000003</v>
      </c>
      <c r="AG33" s="11" t="s">
        <v>34</v>
      </c>
    </row>
    <row r="34" spans="1:33" x14ac:dyDescent="0.3">
      <c r="A34" s="1">
        <v>198.13329999999999</v>
      </c>
      <c r="B34" s="2">
        <v>13.46419</v>
      </c>
      <c r="C34" s="1">
        <f t="shared" si="1"/>
        <v>0.13464190000000001</v>
      </c>
      <c r="D34" s="1"/>
      <c r="E34" s="1">
        <f t="shared" si="2"/>
        <v>9.1691250324965091E-4</v>
      </c>
      <c r="F34" s="1"/>
      <c r="G34" s="2">
        <f t="shared" si="3"/>
        <v>0.53580999999999968</v>
      </c>
      <c r="H34" s="2">
        <f t="shared" si="4"/>
        <v>5.3580999999999967E-3</v>
      </c>
      <c r="I34" s="2">
        <f t="shared" si="9"/>
        <v>3.6488707331536103E-5</v>
      </c>
      <c r="J34" s="2">
        <f t="shared" si="10"/>
        <v>8.231539442271793E-2</v>
      </c>
      <c r="K34" s="1">
        <f t="shared" si="11"/>
        <v>3.6488707331536957E-5</v>
      </c>
      <c r="L34" s="1"/>
      <c r="M34" s="1">
        <f t="shared" si="5"/>
        <v>0.20961443063895344</v>
      </c>
      <c r="N34">
        <f t="shared" si="6"/>
        <v>5.3580999999999967E-3</v>
      </c>
      <c r="P34">
        <f t="shared" si="0"/>
        <v>0.80945205556604771</v>
      </c>
      <c r="Q34">
        <f t="shared" si="12"/>
        <v>2.061252733427712</v>
      </c>
      <c r="R34">
        <f t="shared" si="7"/>
        <v>3.4451236106844124E-5</v>
      </c>
      <c r="S34">
        <f t="shared" si="8"/>
        <v>4.1512889914513108E-2</v>
      </c>
      <c r="AE34" s="11" t="s">
        <v>36</v>
      </c>
      <c r="AF34" s="11">
        <v>56.077399999999997</v>
      </c>
      <c r="AG34" s="11" t="s">
        <v>37</v>
      </c>
    </row>
    <row r="35" spans="1:33" x14ac:dyDescent="0.3">
      <c r="A35" s="1">
        <v>205.04150000000001</v>
      </c>
      <c r="B35" s="2">
        <v>13.55484</v>
      </c>
      <c r="C35" s="1">
        <f t="shared" si="1"/>
        <v>0.13554840000000001</v>
      </c>
      <c r="D35" s="1"/>
      <c r="E35" s="1">
        <f t="shared" si="2"/>
        <v>9.2308577608816414E-4</v>
      </c>
      <c r="F35" s="1"/>
      <c r="G35" s="2">
        <f t="shared" si="3"/>
        <v>0.44515999999999956</v>
      </c>
      <c r="H35" s="2">
        <f t="shared" si="4"/>
        <v>4.4515999999999957E-3</v>
      </c>
      <c r="I35" s="2">
        <f t="shared" si="9"/>
        <v>3.0315434493022914E-5</v>
      </c>
      <c r="J35" s="2">
        <f t="shared" si="10"/>
        <v>8.2524819507282632E-2</v>
      </c>
      <c r="K35" s="1">
        <f t="shared" si="11"/>
        <v>3.0315434493022927E-5</v>
      </c>
      <c r="L35" s="1"/>
      <c r="M35" s="1">
        <f t="shared" si="5"/>
        <v>0.210147727237608</v>
      </c>
      <c r="N35">
        <f t="shared" si="6"/>
        <v>4.4515999999999957E-3</v>
      </c>
      <c r="P35">
        <f t="shared" ref="P35:P66" si="13">$O$3-J35</f>
        <v>0.80924263048148304</v>
      </c>
      <c r="Q35">
        <f t="shared" si="12"/>
        <v>2.0607194368290576</v>
      </c>
      <c r="R35">
        <f t="shared" si="7"/>
        <v>2.8615263592471763E-5</v>
      </c>
      <c r="S35">
        <f t="shared" si="8"/>
        <v>2.8905810910809574E-2</v>
      </c>
      <c r="V35">
        <f>SUM(V31:V32)</f>
        <v>3.1193402539068556E-3</v>
      </c>
      <c r="AE35" s="11" t="s">
        <v>38</v>
      </c>
      <c r="AF35" s="11">
        <f>AF33/AF34</f>
        <v>0.89176744998876567</v>
      </c>
      <c r="AG35" s="11" t="s">
        <v>39</v>
      </c>
    </row>
    <row r="36" spans="1:33" x14ac:dyDescent="0.3">
      <c r="A36" s="1">
        <v>211.94909999999999</v>
      </c>
      <c r="B36" s="2">
        <v>13.6088</v>
      </c>
      <c r="C36" s="1">
        <f t="shared" si="1"/>
        <v>0.13608800000000001</v>
      </c>
      <c r="D36" s="1"/>
      <c r="E36" s="1">
        <f t="shared" si="2"/>
        <v>9.2676045675408984E-4</v>
      </c>
      <c r="F36" s="1"/>
      <c r="G36" s="2">
        <f t="shared" si="3"/>
        <v>0.39119999999999955</v>
      </c>
      <c r="H36" s="2">
        <f t="shared" si="4"/>
        <v>3.9119999999999953E-3</v>
      </c>
      <c r="I36" s="2">
        <f t="shared" si="9"/>
        <v>2.6640753827097135E-5</v>
      </c>
      <c r="J36" s="2">
        <f t="shared" si="10"/>
        <v>8.2708843178418687E-2</v>
      </c>
      <c r="K36" s="1">
        <f t="shared" si="11"/>
        <v>2.664075382709705E-5</v>
      </c>
      <c r="L36" s="1"/>
      <c r="M36" s="1">
        <f t="shared" si="5"/>
        <v>0.21061633966812351</v>
      </c>
      <c r="N36">
        <f t="shared" si="6"/>
        <v>3.9119999999999953E-3</v>
      </c>
      <c r="P36">
        <f t="shared" si="13"/>
        <v>0.80905860681034703</v>
      </c>
      <c r="Q36">
        <f t="shared" si="12"/>
        <v>2.0602508243985422</v>
      </c>
      <c r="R36">
        <f t="shared" si="7"/>
        <v>2.5140950465751778E-5</v>
      </c>
      <c r="S36">
        <f t="shared" si="8"/>
        <v>2.2494101227025769E-2</v>
      </c>
      <c r="AE36" s="11" t="s">
        <v>40</v>
      </c>
      <c r="AF36" s="11">
        <v>20</v>
      </c>
      <c r="AG36" s="11" t="s">
        <v>41</v>
      </c>
    </row>
    <row r="37" spans="1:33" x14ac:dyDescent="0.3">
      <c r="A37" s="3">
        <v>218.541</v>
      </c>
      <c r="B37" s="4">
        <v>13.52915</v>
      </c>
      <c r="C37" s="1">
        <f t="shared" si="1"/>
        <v>0.13529150000000001</v>
      </c>
      <c r="D37" s="1"/>
      <c r="E37" s="1">
        <f t="shared" si="2"/>
        <v>9.2133628486674763E-4</v>
      </c>
      <c r="F37" s="1"/>
      <c r="G37" s="2">
        <f t="shared" si="3"/>
        <v>0.47085000000000043</v>
      </c>
      <c r="H37" s="2">
        <f t="shared" si="4"/>
        <v>4.7085000000000043E-3</v>
      </c>
      <c r="I37" s="2">
        <f t="shared" si="9"/>
        <v>3.2064925714439447E-5</v>
      </c>
      <c r="J37" s="2">
        <f t="shared" si="10"/>
        <v>8.2920211962235701E-2</v>
      </c>
      <c r="K37" s="1">
        <f t="shared" si="11"/>
        <v>3.2064925714439603E-5</v>
      </c>
      <c r="L37" s="1"/>
      <c r="M37" s="1">
        <f t="shared" si="5"/>
        <v>0.21115458585628033</v>
      </c>
      <c r="N37">
        <f t="shared" si="6"/>
        <v>4.7085000000000043E-3</v>
      </c>
      <c r="P37">
        <f t="shared" si="13"/>
        <v>0.80884723802652991</v>
      </c>
      <c r="Q37">
        <f t="shared" si="12"/>
        <v>2.0597125782103851</v>
      </c>
      <c r="R37">
        <f t="shared" si="7"/>
        <v>3.0251850503474548E-5</v>
      </c>
      <c r="AC37" s="8"/>
      <c r="AD37" s="8"/>
      <c r="AE37" s="13" t="s">
        <v>42</v>
      </c>
      <c r="AF37" s="13">
        <v>5</v>
      </c>
      <c r="AG37" s="13" t="s">
        <v>41</v>
      </c>
    </row>
    <row r="38" spans="1:33" x14ac:dyDescent="0.3">
      <c r="A38" s="1">
        <v>220.1026</v>
      </c>
      <c r="B38" s="2">
        <v>12.914260000000001</v>
      </c>
      <c r="C38" s="1">
        <f t="shared" si="1"/>
        <v>0.1291426</v>
      </c>
      <c r="D38" s="1"/>
      <c r="E38" s="1">
        <f t="shared" si="2"/>
        <v>8.7946222269715706E-4</v>
      </c>
      <c r="F38" s="1"/>
      <c r="G38" s="2">
        <f t="shared" si="3"/>
        <v>1.0857399999999995</v>
      </c>
      <c r="H38" s="2">
        <f t="shared" si="4"/>
        <v>1.0857399999999994E-2</v>
      </c>
      <c r="I38" s="2">
        <f t="shared" si="9"/>
        <v>7.3938987884029811E-5</v>
      </c>
      <c r="J38" s="2">
        <f t="shared" si="10"/>
        <v>8.3035675085715396E-2</v>
      </c>
      <c r="K38" s="1">
        <f t="shared" si="11"/>
        <v>7.3938987884026002E-5</v>
      </c>
      <c r="L38" s="1"/>
      <c r="M38" s="1">
        <f t="shared" si="5"/>
        <v>0.21144861028582632</v>
      </c>
      <c r="N38">
        <f t="shared" si="6"/>
        <v>1.0857399999999994E-2</v>
      </c>
      <c r="P38">
        <f t="shared" si="13"/>
        <v>0.80873177490305026</v>
      </c>
      <c r="Q38">
        <f t="shared" si="12"/>
        <v>2.0594185537808394</v>
      </c>
      <c r="R38">
        <f t="shared" si="7"/>
        <v>6.9748232861034556E-5</v>
      </c>
      <c r="AE38" s="11" t="s">
        <v>43</v>
      </c>
      <c r="AF38" s="11">
        <f>AF36*(0.25*PI()*AF37^2)</f>
        <v>392.69908169872417</v>
      </c>
      <c r="AG38" s="11" t="s">
        <v>44</v>
      </c>
    </row>
    <row r="39" spans="1:33" x14ac:dyDescent="0.3">
      <c r="A39" s="1">
        <v>221.13030000000001</v>
      </c>
      <c r="B39" s="2">
        <v>11.50353</v>
      </c>
      <c r="C39" s="1">
        <f t="shared" si="1"/>
        <v>0.11503529999999999</v>
      </c>
      <c r="D39" s="1"/>
      <c r="E39" s="1">
        <f t="shared" si="2"/>
        <v>7.833913877112143E-4</v>
      </c>
      <c r="F39" s="1"/>
      <c r="G39" s="2">
        <f t="shared" si="3"/>
        <v>2.4964700000000004</v>
      </c>
      <c r="H39" s="2">
        <f t="shared" si="4"/>
        <v>2.4964700000000003E-2</v>
      </c>
      <c r="I39" s="2">
        <f t="shared" si="9"/>
        <v>1.7000982286997256E-4</v>
      </c>
      <c r="J39" s="2">
        <f t="shared" si="10"/>
        <v>8.3210394180678868E-2</v>
      </c>
      <c r="K39" s="1">
        <f t="shared" si="11"/>
        <v>1.7000982286997145E-4</v>
      </c>
      <c r="L39" s="1"/>
      <c r="M39" s="1">
        <f t="shared" si="5"/>
        <v>0.21189352880768197</v>
      </c>
      <c r="N39">
        <f t="shared" si="6"/>
        <v>2.4964700000000003E-2</v>
      </c>
      <c r="P39">
        <f t="shared" si="13"/>
        <v>0.80855705580808679</v>
      </c>
      <c r="Q39">
        <f t="shared" si="12"/>
        <v>2.0589736352589836</v>
      </c>
      <c r="R39">
        <f t="shared" si="7"/>
        <v>1.6033926438612748E-4</v>
      </c>
      <c r="AE39" s="11" t="s">
        <v>45</v>
      </c>
      <c r="AF39" s="11">
        <f>AF35/(AF38/1000)</f>
        <v>2.2708671640666656</v>
      </c>
      <c r="AG39" s="11" t="s">
        <v>46</v>
      </c>
    </row>
    <row r="40" spans="1:33" x14ac:dyDescent="0.3">
      <c r="A40" s="1">
        <v>221.14</v>
      </c>
      <c r="B40" s="2">
        <v>12.23152</v>
      </c>
      <c r="C40" s="1">
        <f t="shared" si="1"/>
        <v>0.1223152</v>
      </c>
      <c r="D40" s="1"/>
      <c r="E40" s="1">
        <f t="shared" si="2"/>
        <v>8.3296756966057142E-4</v>
      </c>
      <c r="F40" s="1"/>
      <c r="G40" s="2">
        <f t="shared" si="3"/>
        <v>1.7684800000000003</v>
      </c>
      <c r="H40" s="2">
        <f t="shared" si="4"/>
        <v>1.7684800000000004E-2</v>
      </c>
      <c r="I40" s="2">
        <f t="shared" si="9"/>
        <v>1.2043364092061556E-4</v>
      </c>
      <c r="J40" s="2">
        <f t="shared" si="10"/>
        <v>8.3211562386995799E-2</v>
      </c>
      <c r="K40" s="1">
        <f t="shared" si="11"/>
        <v>1.2043364092101977E-4</v>
      </c>
      <c r="L40" s="1"/>
      <c r="M40" s="1">
        <f t="shared" si="5"/>
        <v>0.21189650362064022</v>
      </c>
      <c r="N40">
        <f t="shared" si="6"/>
        <v>1.7684800000000004E-2</v>
      </c>
      <c r="P40">
        <f t="shared" si="13"/>
        <v>0.80855588760176988</v>
      </c>
      <c r="Q40">
        <f t="shared" si="12"/>
        <v>2.0589706604460254</v>
      </c>
      <c r="R40">
        <f t="shared" si="7"/>
        <v>1.1358292813358808E-4</v>
      </c>
    </row>
    <row r="41" spans="1:33" x14ac:dyDescent="0.3">
      <c r="A41" s="1">
        <v>225.5206</v>
      </c>
      <c r="B41" s="2">
        <v>11.128920000000001</v>
      </c>
      <c r="C41" s="1">
        <f t="shared" si="1"/>
        <v>0.1112892</v>
      </c>
      <c r="D41" s="1"/>
      <c r="E41" s="1">
        <f t="shared" si="2"/>
        <v>7.5788041431865594E-4</v>
      </c>
      <c r="F41" s="1"/>
      <c r="G41" s="2">
        <f t="shared" si="3"/>
        <v>2.8710799999999992</v>
      </c>
      <c r="H41" s="2">
        <f t="shared" si="4"/>
        <v>2.8710799999999991E-2</v>
      </c>
      <c r="I41" s="2">
        <f t="shared" si="9"/>
        <v>1.9552079626253095E-4</v>
      </c>
      <c r="J41" s="2">
        <f t="shared" si="10"/>
        <v>8.4068060787103452E-2</v>
      </c>
      <c r="K41" s="1">
        <f t="shared" si="11"/>
        <v>1.9552079626253242E-4</v>
      </c>
      <c r="L41" s="1"/>
      <c r="M41" s="1">
        <f t="shared" si="5"/>
        <v>0.21407755888667915</v>
      </c>
      <c r="N41">
        <f t="shared" si="6"/>
        <v>2.8710799999999991E-2</v>
      </c>
      <c r="P41">
        <f t="shared" si="13"/>
        <v>0.80769938920166218</v>
      </c>
      <c r="Q41">
        <f t="shared" si="12"/>
        <v>2.0567896051799863</v>
      </c>
      <c r="R41">
        <f t="shared" si="7"/>
        <v>1.8420351461300184E-4</v>
      </c>
    </row>
    <row r="42" spans="1:33" x14ac:dyDescent="0.3">
      <c r="A42">
        <v>226.74199999999999</v>
      </c>
      <c r="B42">
        <v>12.048439999999999</v>
      </c>
      <c r="C42" s="1">
        <f t="shared" si="1"/>
        <v>0.12048439999999999</v>
      </c>
      <c r="D42" s="1"/>
      <c r="E42" s="1">
        <f t="shared" si="2"/>
        <v>8.2049980582962821E-4</v>
      </c>
      <c r="F42" s="1"/>
      <c r="G42" s="2">
        <f t="shared" si="3"/>
        <v>1.9515600000000006</v>
      </c>
      <c r="H42" s="2">
        <f t="shared" si="4"/>
        <v>1.9515600000000008E-2</v>
      </c>
      <c r="I42" s="2">
        <f t="shared" si="9"/>
        <v>1.3290140475155871E-4</v>
      </c>
      <c r="J42" s="2">
        <f t="shared" si="10"/>
        <v>8.4230386562867007E-2</v>
      </c>
      <c r="K42" s="1">
        <f t="shared" si="11"/>
        <v>1.3290140475156131E-4</v>
      </c>
      <c r="L42" s="1"/>
      <c r="M42" s="1">
        <f t="shared" si="5"/>
        <v>0.2144909180803431</v>
      </c>
      <c r="N42">
        <f t="shared" si="6"/>
        <v>1.9515600000000008E-2</v>
      </c>
      <c r="P42">
        <f t="shared" si="13"/>
        <v>0.8075370634258987</v>
      </c>
      <c r="Q42">
        <f t="shared" si="12"/>
        <v>2.0563762459863226</v>
      </c>
      <c r="R42">
        <f t="shared" si="7"/>
        <v>1.2518354220535861E-4</v>
      </c>
    </row>
    <row r="43" spans="1:33" x14ac:dyDescent="0.3">
      <c r="A43" s="1">
        <v>226.99359999999999</v>
      </c>
      <c r="B43" s="2">
        <v>11.72245</v>
      </c>
      <c r="C43" s="1">
        <f t="shared" si="1"/>
        <v>0.11722450000000001</v>
      </c>
      <c r="D43" s="1"/>
      <c r="E43" s="1">
        <f t="shared" si="2"/>
        <v>7.9829985864124538E-4</v>
      </c>
      <c r="F43" s="1"/>
      <c r="G43" s="2">
        <f t="shared" si="3"/>
        <v>2.2775499999999997</v>
      </c>
      <c r="H43" s="2">
        <f t="shared" si="4"/>
        <v>2.2775499999999997E-2</v>
      </c>
      <c r="I43" s="2">
        <f t="shared" si="9"/>
        <v>1.5510135193994159E-4</v>
      </c>
      <c r="J43" s="2">
        <f t="shared" si="10"/>
        <v>8.4269410063015096E-2</v>
      </c>
      <c r="K43" s="1">
        <f t="shared" si="11"/>
        <v>1.551013519399417E-4</v>
      </c>
      <c r="L43" s="1"/>
      <c r="M43" s="1">
        <f t="shared" si="5"/>
        <v>0.21459029060746812</v>
      </c>
      <c r="N43">
        <f t="shared" si="6"/>
        <v>2.2775499999999997E-2</v>
      </c>
      <c r="P43">
        <f t="shared" si="13"/>
        <v>0.80749803992575053</v>
      </c>
      <c r="Q43">
        <f t="shared" si="12"/>
        <v>2.0562768734591974</v>
      </c>
      <c r="R43">
        <f t="shared" si="7"/>
        <v>1.4608723215294366E-4</v>
      </c>
    </row>
    <row r="44" spans="1:33" x14ac:dyDescent="0.3">
      <c r="A44" s="1">
        <v>227.28149999999999</v>
      </c>
      <c r="B44" s="2">
        <v>12.377649999999999</v>
      </c>
      <c r="C44" s="1">
        <f t="shared" si="1"/>
        <v>0.1237765</v>
      </c>
      <c r="D44" s="1"/>
      <c r="E44" s="1">
        <f t="shared" si="2"/>
        <v>8.4291903529644494E-4</v>
      </c>
      <c r="F44" s="1"/>
      <c r="G44" s="2">
        <f t="shared" si="3"/>
        <v>1.6223500000000008</v>
      </c>
      <c r="H44" s="2">
        <f t="shared" si="4"/>
        <v>1.6223500000000009E-2</v>
      </c>
      <c r="I44" s="2">
        <f t="shared" si="9"/>
        <v>1.104821752847421E-4</v>
      </c>
      <c r="J44" s="2">
        <f t="shared" si="10"/>
        <v>8.4301217881279575E-2</v>
      </c>
      <c r="K44" s="1">
        <f t="shared" si="11"/>
        <v>1.1048217528474443E-4</v>
      </c>
      <c r="L44" s="1"/>
      <c r="M44" s="1">
        <f t="shared" si="5"/>
        <v>0.21467128855156031</v>
      </c>
      <c r="N44">
        <f t="shared" si="6"/>
        <v>1.6223500000000009E-2</v>
      </c>
      <c r="P44">
        <f t="shared" si="13"/>
        <v>0.80746623210748614</v>
      </c>
      <c r="Q44">
        <f t="shared" si="12"/>
        <v>2.0561958755151055</v>
      </c>
      <c r="R44">
        <f t="shared" si="7"/>
        <v>1.0405711634573033E-4</v>
      </c>
    </row>
    <row r="45" spans="1:33" x14ac:dyDescent="0.3">
      <c r="A45" s="1">
        <v>227.63990000000001</v>
      </c>
      <c r="B45" s="2">
        <v>13.09944</v>
      </c>
      <c r="C45" s="1">
        <f t="shared" si="1"/>
        <v>0.13099439999999998</v>
      </c>
      <c r="D45" s="1"/>
      <c r="E45" s="1">
        <f t="shared" si="2"/>
        <v>8.9207299670968727E-4</v>
      </c>
      <c r="F45" s="1"/>
      <c r="G45" s="2">
        <f t="shared" si="3"/>
        <v>0.90056000000000047</v>
      </c>
      <c r="H45" s="2">
        <f t="shared" si="4"/>
        <v>9.0056000000000042E-3</v>
      </c>
      <c r="I45" s="2">
        <f t="shared" si="9"/>
        <v>6.1328213871499578E-5</v>
      </c>
      <c r="J45" s="2">
        <f t="shared" si="10"/>
        <v>8.4323197913131115E-2</v>
      </c>
      <c r="K45" s="1">
        <f t="shared" si="11"/>
        <v>6.1328213871481607E-5</v>
      </c>
      <c r="L45" s="1"/>
      <c r="M45" s="1">
        <f t="shared" si="5"/>
        <v>0.21472726024305613</v>
      </c>
      <c r="N45">
        <f t="shared" si="6"/>
        <v>9.0056000000000042E-3</v>
      </c>
      <c r="P45">
        <f t="shared" si="13"/>
        <v>0.80744425207563453</v>
      </c>
      <c r="Q45">
        <f t="shared" si="12"/>
        <v>2.0561399038236097</v>
      </c>
      <c r="R45">
        <f t="shared" si="7"/>
        <v>5.7760117006780535E-5</v>
      </c>
    </row>
    <row r="46" spans="1:33" x14ac:dyDescent="0.3">
      <c r="A46" s="1">
        <v>228.4359</v>
      </c>
      <c r="B46" s="2">
        <v>13.93038</v>
      </c>
      <c r="C46" s="1">
        <f t="shared" si="1"/>
        <v>0.13930380000000001</v>
      </c>
      <c r="D46" s="1"/>
      <c r="E46" s="1">
        <f t="shared" si="2"/>
        <v>9.4866008256113972E-4</v>
      </c>
      <c r="F46" s="1"/>
      <c r="G46" s="2">
        <f t="shared" si="3"/>
        <v>6.9620000000000459E-2</v>
      </c>
      <c r="H46" s="2">
        <f t="shared" si="4"/>
        <v>6.9620000000000456E-4</v>
      </c>
      <c r="I46" s="2">
        <f t="shared" si="9"/>
        <v>4.7411280200473337E-6</v>
      </c>
      <c r="J46" s="2">
        <f t="shared" si="10"/>
        <v>8.4326971851035076E-2</v>
      </c>
      <c r="K46" s="1">
        <f t="shared" si="11"/>
        <v>4.7411280200520695E-6</v>
      </c>
      <c r="L46" s="1"/>
      <c r="M46" s="1">
        <f t="shared" si="5"/>
        <v>0.21473687049701354</v>
      </c>
      <c r="N46">
        <f t="shared" si="6"/>
        <v>6.9620000000000456E-4</v>
      </c>
      <c r="P46">
        <f t="shared" si="13"/>
        <v>0.80744047813773057</v>
      </c>
      <c r="Q46">
        <f t="shared" si="12"/>
        <v>2.0561302935696522</v>
      </c>
      <c r="R46">
        <f t="shared" si="7"/>
        <v>4.4652666684367895E-6</v>
      </c>
    </row>
    <row r="47" spans="1:33" x14ac:dyDescent="0.3">
      <c r="A47" s="1">
        <v>228.7063</v>
      </c>
      <c r="B47" s="2">
        <v>14.58722</v>
      </c>
      <c r="C47" s="1">
        <f t="shared" si="1"/>
        <v>0.14587220000000001</v>
      </c>
      <c r="D47" s="1"/>
      <c r="E47" s="1">
        <f t="shared" si="2"/>
        <v>9.9339094335815009E-4</v>
      </c>
      <c r="F47" s="1"/>
      <c r="G47" s="2">
        <f t="shared" si="3"/>
        <v>-0.5872200000000003</v>
      </c>
      <c r="H47" s="2">
        <f t="shared" si="4"/>
        <v>-5.8722000000000028E-3</v>
      </c>
      <c r="I47" s="2">
        <f t="shared" si="9"/>
        <v>-3.9989732776963206E-5</v>
      </c>
      <c r="J47" s="2">
        <f t="shared" si="10"/>
        <v>8.4316158627292193E-2</v>
      </c>
      <c r="K47" s="1">
        <f t="shared" si="11"/>
        <v>-3.9989732776937625E-5</v>
      </c>
      <c r="L47" s="1"/>
      <c r="M47" s="1">
        <f t="shared" si="5"/>
        <v>0.21470933484886251</v>
      </c>
      <c r="N47">
        <f t="shared" si="6"/>
        <v>-5.8722000000000028E-3</v>
      </c>
      <c r="P47">
        <f t="shared" si="13"/>
        <v>0.80745129136147353</v>
      </c>
      <c r="Q47">
        <f t="shared" si="12"/>
        <v>2.0561578292178031</v>
      </c>
      <c r="R47">
        <f t="shared" si="7"/>
        <v>-3.7663444528277715E-5</v>
      </c>
    </row>
    <row r="48" spans="1:33" x14ac:dyDescent="0.3">
      <c r="A48" s="1">
        <v>229.0626</v>
      </c>
      <c r="B48" s="2">
        <v>15.146459999999999</v>
      </c>
      <c r="C48" s="1">
        <f t="shared" si="1"/>
        <v>0.1514646</v>
      </c>
      <c r="D48" s="1"/>
      <c r="E48" s="1">
        <f t="shared" si="2"/>
        <v>1.0314752357156805E-3</v>
      </c>
      <c r="F48" s="1"/>
      <c r="G48" s="2">
        <f t="shared" si="3"/>
        <v>-1.1464599999999994</v>
      </c>
      <c r="H48" s="2">
        <f t="shared" si="4"/>
        <v>-1.1464599999999993E-2</v>
      </c>
      <c r="I48" s="2">
        <f t="shared" si="9"/>
        <v>-7.8074025134493348E-5</v>
      </c>
      <c r="J48" s="2">
        <f t="shared" si="10"/>
        <v>8.4288340852136767E-2</v>
      </c>
      <c r="K48" s="1">
        <f t="shared" si="11"/>
        <v>-7.8074025134507524E-5</v>
      </c>
      <c r="L48" s="1"/>
      <c r="M48" s="1">
        <f t="shared" si="5"/>
        <v>0.21463849746611363</v>
      </c>
      <c r="N48">
        <f t="shared" si="6"/>
        <v>-1.1464599999999993E-2</v>
      </c>
      <c r="P48">
        <f t="shared" si="13"/>
        <v>0.8074791091366289</v>
      </c>
      <c r="Q48">
        <f t="shared" si="12"/>
        <v>2.056228666600552</v>
      </c>
      <c r="R48">
        <f t="shared" si="7"/>
        <v>-7.3534825465565508E-5</v>
      </c>
    </row>
    <row r="49" spans="1:18" x14ac:dyDescent="0.3">
      <c r="A49" s="1">
        <v>229.6422</v>
      </c>
      <c r="B49" s="2">
        <v>16.099740000000001</v>
      </c>
      <c r="C49" s="1">
        <f t="shared" si="1"/>
        <v>0.16099740000000001</v>
      </c>
      <c r="D49" s="1"/>
      <c r="E49" s="1">
        <f t="shared" si="2"/>
        <v>1.0963936861458829E-3</v>
      </c>
      <c r="F49" s="1"/>
      <c r="G49" s="2">
        <f t="shared" si="3"/>
        <v>-2.0997400000000006</v>
      </c>
      <c r="H49" s="2">
        <f t="shared" si="4"/>
        <v>-2.0997400000000006E-2</v>
      </c>
      <c r="I49" s="2">
        <f t="shared" si="9"/>
        <v>-1.4299247556469587E-4</v>
      </c>
      <c r="J49" s="2">
        <f t="shared" si="10"/>
        <v>8.4205462413299473E-2</v>
      </c>
      <c r="K49" s="1">
        <f t="shared" si="11"/>
        <v>-1.4299247556469032E-4</v>
      </c>
      <c r="L49" s="1"/>
      <c r="M49" s="1">
        <f t="shared" si="5"/>
        <v>0.21442744925464652</v>
      </c>
      <c r="N49">
        <f t="shared" si="6"/>
        <v>-2.0997400000000006E-2</v>
      </c>
      <c r="P49">
        <f t="shared" si="13"/>
        <v>0.80756198757546616</v>
      </c>
      <c r="Q49">
        <f t="shared" si="12"/>
        <v>2.056439714812019</v>
      </c>
      <c r="R49">
        <f t="shared" si="7"/>
        <v>-1.3469276051358963E-4</v>
      </c>
    </row>
    <row r="50" spans="1:18" x14ac:dyDescent="0.3">
      <c r="A50" s="1">
        <v>230.04349999999999</v>
      </c>
      <c r="B50" s="2">
        <v>16.76746</v>
      </c>
      <c r="C50" s="1">
        <f t="shared" si="1"/>
        <v>0.16767460000000001</v>
      </c>
      <c r="D50" s="1"/>
      <c r="E50" s="1">
        <f t="shared" si="2"/>
        <v>1.1418654758836879E-3</v>
      </c>
      <c r="F50" s="1"/>
      <c r="G50" s="2">
        <f t="shared" si="3"/>
        <v>-2.7674599999999998</v>
      </c>
      <c r="H50" s="2">
        <f t="shared" si="4"/>
        <v>-2.7674599999999997E-2</v>
      </c>
      <c r="I50" s="2">
        <f t="shared" si="9"/>
        <v>-1.8846426530250081E-4</v>
      </c>
      <c r="J50" s="2">
        <f t="shared" si="10"/>
        <v>8.4129831703633584E-2</v>
      </c>
      <c r="K50" s="1">
        <f>(J50-J49)/(A50-A49)</f>
        <v>-1.8846426530249241E-4</v>
      </c>
      <c r="L50" s="1"/>
      <c r="M50" s="1">
        <f t="shared" si="5"/>
        <v>0.21423485723396055</v>
      </c>
      <c r="N50">
        <f t="shared" si="6"/>
        <v>-2.7674599999999997E-2</v>
      </c>
      <c r="P50">
        <f t="shared" si="13"/>
        <v>0.80763761828513214</v>
      </c>
      <c r="Q50">
        <f t="shared" si="12"/>
        <v>2.0566323068327055</v>
      </c>
      <c r="R50">
        <f t="shared" si="7"/>
        <v>-1.7754185606569189E-4</v>
      </c>
    </row>
    <row r="51" spans="1:18" x14ac:dyDescent="0.3">
      <c r="A51" s="1">
        <v>230.4436</v>
      </c>
      <c r="B51" s="2">
        <v>17.34318</v>
      </c>
      <c r="C51" s="1">
        <f t="shared" si="1"/>
        <v>0.1734318</v>
      </c>
      <c r="D51" s="1"/>
      <c r="E51" s="1">
        <f t="shared" si="2"/>
        <v>1.1810720576662451E-3</v>
      </c>
      <c r="F51" s="1"/>
      <c r="G51" s="2">
        <f t="shared" si="3"/>
        <v>-3.3431800000000003</v>
      </c>
      <c r="H51" s="2">
        <f t="shared" si="4"/>
        <v>-3.3431800000000005E-2</v>
      </c>
      <c r="I51" s="2">
        <f t="shared" si="9"/>
        <v>-2.2767084708505807E-4</v>
      </c>
      <c r="J51" s="2">
        <f t="shared" si="10"/>
        <v>8.403874059771485E-2</v>
      </c>
      <c r="K51" s="1">
        <f t="shared" si="11"/>
        <v>-2.2767084708505761E-4</v>
      </c>
      <c r="L51" s="1"/>
      <c r="M51" s="1">
        <f t="shared" si="5"/>
        <v>0.21400289563750174</v>
      </c>
      <c r="N51">
        <f t="shared" si="6"/>
        <v>-3.3431800000000005E-2</v>
      </c>
      <c r="P51">
        <f t="shared" si="13"/>
        <v>0.80772870939105079</v>
      </c>
      <c r="Q51">
        <f t="shared" si="12"/>
        <v>2.0568642684291638</v>
      </c>
      <c r="R51">
        <f t="shared" si="7"/>
        <v>-2.1450041830414467E-4</v>
      </c>
    </row>
    <row r="52" spans="1:18" x14ac:dyDescent="0.3">
      <c r="A52" s="1">
        <v>230.8434</v>
      </c>
      <c r="B52" s="2">
        <v>17.89517</v>
      </c>
      <c r="C52" s="1">
        <f t="shared" si="1"/>
        <v>0.17895169999999999</v>
      </c>
      <c r="D52" s="1"/>
      <c r="E52" s="1">
        <f t="shared" si="2"/>
        <v>1.218662624396867E-3</v>
      </c>
      <c r="F52" s="1"/>
      <c r="G52" s="2">
        <f t="shared" si="3"/>
        <v>-3.8951700000000002</v>
      </c>
      <c r="H52" s="2">
        <f t="shared" si="4"/>
        <v>-3.8951700000000006E-2</v>
      </c>
      <c r="I52" s="2">
        <f t="shared" si="9"/>
        <v>-2.6526141381568016E-4</v>
      </c>
      <c r="J52" s="2">
        <f t="shared" si="10"/>
        <v>8.3932689084471337E-2</v>
      </c>
      <c r="K52" s="1">
        <f t="shared" si="11"/>
        <v>-2.6526141381569106E-4</v>
      </c>
      <c r="L52" s="1"/>
      <c r="M52" s="1">
        <f t="shared" si="5"/>
        <v>0.21373283767662046</v>
      </c>
      <c r="N52">
        <f t="shared" si="6"/>
        <v>-3.8951700000000006E-2</v>
      </c>
      <c r="P52">
        <f t="shared" si="13"/>
        <v>0.80783476090429429</v>
      </c>
      <c r="Q52">
        <f t="shared" si="12"/>
        <v>2.0571343263900452</v>
      </c>
      <c r="R52">
        <f t="shared" si="7"/>
        <v>-2.4994923820572957E-4</v>
      </c>
    </row>
    <row r="53" spans="1:18" x14ac:dyDescent="0.3">
      <c r="A53" s="1">
        <v>230.9897</v>
      </c>
      <c r="B53" s="2">
        <v>18.396370000000001</v>
      </c>
      <c r="C53" s="1">
        <f t="shared" si="1"/>
        <v>0.18396370000000001</v>
      </c>
      <c r="D53" s="1"/>
      <c r="E53" s="1">
        <f t="shared" si="2"/>
        <v>1.2527943877356736E-3</v>
      </c>
      <c r="F53" s="1"/>
      <c r="G53" s="2">
        <f t="shared" si="3"/>
        <v>-4.396370000000001</v>
      </c>
      <c r="H53" s="2">
        <f t="shared" si="4"/>
        <v>-4.3963700000000008E-2</v>
      </c>
      <c r="I53" s="2">
        <f t="shared" si="9"/>
        <v>-2.9939317715448668E-4</v>
      </c>
      <c r="J53" s="2">
        <f t="shared" si="10"/>
        <v>8.3888887862653638E-2</v>
      </c>
      <c r="K53" s="1">
        <f t="shared" si="11"/>
        <v>-2.993931771544786E-4</v>
      </c>
      <c r="L53" s="1"/>
      <c r="M53" s="1">
        <f t="shared" si="5"/>
        <v>0.21362129878116845</v>
      </c>
      <c r="N53">
        <f t="shared" si="6"/>
        <v>-4.3963700000000008E-2</v>
      </c>
      <c r="P53">
        <f t="shared" si="13"/>
        <v>0.80787856212611198</v>
      </c>
      <c r="Q53">
        <f t="shared" si="12"/>
        <v>2.057245865285497</v>
      </c>
      <c r="R53">
        <f t="shared" si="7"/>
        <v>-2.8212604678063004E-4</v>
      </c>
    </row>
    <row r="54" spans="1:18" x14ac:dyDescent="0.3">
      <c r="A54" s="1">
        <v>231.48859999999999</v>
      </c>
      <c r="B54" s="2">
        <v>19.19144</v>
      </c>
      <c r="C54" s="1">
        <f t="shared" si="1"/>
        <v>0.19191440000000001</v>
      </c>
      <c r="D54" s="1"/>
      <c r="E54" s="1">
        <f t="shared" si="2"/>
        <v>1.306938723485444E-3</v>
      </c>
      <c r="F54" s="1"/>
      <c r="G54" s="2">
        <f t="shared" si="3"/>
        <v>-5.1914400000000001</v>
      </c>
      <c r="H54" s="2">
        <f t="shared" si="4"/>
        <v>-5.1914399999999999E-2</v>
      </c>
      <c r="I54" s="2">
        <f t="shared" si="9"/>
        <v>-3.5353751290425695E-4</v>
      </c>
      <c r="J54" s="2">
        <f t="shared" si="10"/>
        <v>8.3712507997465713E-2</v>
      </c>
      <c r="K54" s="1">
        <f t="shared" si="11"/>
        <v>-3.5353751290424622E-4</v>
      </c>
      <c r="L54" s="1"/>
      <c r="M54" s="1">
        <f t="shared" si="5"/>
        <v>0.2131721511426638</v>
      </c>
      <c r="N54">
        <f t="shared" si="6"/>
        <v>-5.1914399999999999E-2</v>
      </c>
      <c r="P54">
        <f t="shared" si="13"/>
        <v>0.8080549419912999</v>
      </c>
      <c r="Q54">
        <f t="shared" si="12"/>
        <v>2.0576950129240017</v>
      </c>
      <c r="R54">
        <f t="shared" si="7"/>
        <v>-3.3322040945633875E-4</v>
      </c>
    </row>
    <row r="55" spans="1:18" x14ac:dyDescent="0.3">
      <c r="A55" s="1">
        <v>231.77680000000001</v>
      </c>
      <c r="B55" s="2">
        <v>19.876239999999999</v>
      </c>
      <c r="C55" s="1">
        <f t="shared" si="1"/>
        <v>0.19876240000000001</v>
      </c>
      <c r="D55" s="1"/>
      <c r="E55" s="1">
        <f t="shared" si="2"/>
        <v>1.353573662700158E-3</v>
      </c>
      <c r="F55" s="1"/>
      <c r="G55" s="2">
        <f t="shared" si="3"/>
        <v>-5.8762399999999992</v>
      </c>
      <c r="H55" s="2">
        <f t="shared" si="4"/>
        <v>-5.8762399999999992E-2</v>
      </c>
      <c r="I55" s="2">
        <f t="shared" si="9"/>
        <v>-4.0017245211897097E-4</v>
      </c>
      <c r="J55" s="2">
        <f t="shared" si="10"/>
        <v>8.3597178296765023E-2</v>
      </c>
      <c r="K55" s="1">
        <f t="shared" si="11"/>
        <v>-4.0017245211895297E-4</v>
      </c>
      <c r="L55" s="1"/>
      <c r="M55" s="1">
        <f t="shared" si="5"/>
        <v>0.21287846647143463</v>
      </c>
      <c r="N55">
        <f t="shared" si="6"/>
        <v>-5.8762399999999992E-2</v>
      </c>
      <c r="P55">
        <f t="shared" si="13"/>
        <v>0.80817027169200062</v>
      </c>
      <c r="Q55">
        <f t="shared" si="12"/>
        <v>2.0579886975952308</v>
      </c>
      <c r="R55">
        <f t="shared" si="7"/>
        <v>-3.772291630871636E-4</v>
      </c>
    </row>
    <row r="56" spans="1:18" x14ac:dyDescent="0.3">
      <c r="A56" s="1">
        <v>232.2824</v>
      </c>
      <c r="B56" s="2">
        <v>21.160900000000002</v>
      </c>
      <c r="C56" s="1">
        <f t="shared" si="1"/>
        <v>0.21160900000000002</v>
      </c>
      <c r="D56" s="1"/>
      <c r="E56" s="1">
        <f t="shared" si="2"/>
        <v>1.4410591197848172E-3</v>
      </c>
      <c r="F56" s="1"/>
      <c r="G56" s="2">
        <f t="shared" si="3"/>
        <v>-7.1609000000000016</v>
      </c>
      <c r="H56" s="2">
        <f t="shared" si="4"/>
        <v>-7.160900000000002E-2</v>
      </c>
      <c r="I56" s="2">
        <f t="shared" si="9"/>
        <v>-4.8765790920363025E-4</v>
      </c>
      <c r="J56" s="2">
        <f t="shared" si="10"/>
        <v>8.3350618457871672E-2</v>
      </c>
      <c r="K56" s="1">
        <f t="shared" si="11"/>
        <v>-4.8765790920363399E-4</v>
      </c>
      <c r="L56" s="1"/>
      <c r="M56" s="1">
        <f t="shared" si="5"/>
        <v>0.21225060699738954</v>
      </c>
      <c r="N56">
        <f t="shared" si="6"/>
        <v>-7.160900000000002E-2</v>
      </c>
      <c r="P56">
        <f t="shared" si="13"/>
        <v>0.80841683153089394</v>
      </c>
      <c r="Q56">
        <f t="shared" si="12"/>
        <v>2.0586165570692758</v>
      </c>
      <c r="R56">
        <f t="shared" si="7"/>
        <v>-4.5983901908733829E-4</v>
      </c>
    </row>
    <row r="57" spans="1:18" x14ac:dyDescent="0.3">
      <c r="A57" s="1">
        <v>232.29069999999999</v>
      </c>
      <c r="B57" s="2">
        <v>20.482959999999999</v>
      </c>
      <c r="C57" s="1">
        <f t="shared" si="1"/>
        <v>0.20482959999999997</v>
      </c>
      <c r="D57" s="1"/>
      <c r="E57" s="1">
        <f t="shared" si="2"/>
        <v>1.3948913471632876E-3</v>
      </c>
      <c r="F57" s="1"/>
      <c r="G57" s="2">
        <f t="shared" si="3"/>
        <v>-6.4829599999999985</v>
      </c>
      <c r="H57" s="2">
        <f t="shared" si="4"/>
        <v>-6.4829599999999987E-2</v>
      </c>
      <c r="I57" s="2">
        <f t="shared" si="9"/>
        <v>-4.4149013658210078E-4</v>
      </c>
      <c r="J57" s="2">
        <f t="shared" si="10"/>
        <v>8.3346954089738051E-2</v>
      </c>
      <c r="K57" s="1">
        <f t="shared" si="11"/>
        <v>-4.4149013658133598E-4</v>
      </c>
      <c r="L57" s="1"/>
      <c r="M57" s="1">
        <f t="shared" si="5"/>
        <v>0.21224127576056115</v>
      </c>
      <c r="N57">
        <f t="shared" si="6"/>
        <v>-6.4829599999999987E-2</v>
      </c>
      <c r="P57">
        <f t="shared" si="13"/>
        <v>0.80842049589902765</v>
      </c>
      <c r="Q57">
        <f t="shared" si="12"/>
        <v>2.0586258883061048</v>
      </c>
      <c r="R57">
        <f t="shared" si="7"/>
        <v>-4.1630681616928718E-4</v>
      </c>
    </row>
    <row r="58" spans="1:18" x14ac:dyDescent="0.3">
      <c r="A58" s="1">
        <v>232.77930000000001</v>
      </c>
      <c r="B58" s="2">
        <v>21.800599999999999</v>
      </c>
      <c r="C58" s="1">
        <f t="shared" si="1"/>
        <v>0.21800600000000001</v>
      </c>
      <c r="D58" s="1"/>
      <c r="E58" s="1">
        <f t="shared" si="2"/>
        <v>1.4846227450997303E-3</v>
      </c>
      <c r="F58" s="1"/>
      <c r="G58" s="2">
        <f t="shared" si="3"/>
        <v>-7.8005999999999993</v>
      </c>
      <c r="H58" s="2">
        <f t="shared" si="4"/>
        <v>-7.8005999999999992E-2</v>
      </c>
      <c r="I58" s="2">
        <f t="shared" si="9"/>
        <v>-5.3122153451854327E-4</v>
      </c>
      <c r="J58" s="2">
        <f t="shared" si="10"/>
        <v>8.3087399247972274E-2</v>
      </c>
      <c r="K58" s="1">
        <f t="shared" si="11"/>
        <v>-5.3122153451855693E-4</v>
      </c>
      <c r="L58" s="1"/>
      <c r="M58" s="1">
        <f t="shared" si="5"/>
        <v>0.2115803247834338</v>
      </c>
      <c r="N58">
        <f t="shared" si="6"/>
        <v>-7.8005999999999992E-2</v>
      </c>
      <c r="P58">
        <f t="shared" si="13"/>
        <v>0.80868005074079341</v>
      </c>
      <c r="Q58">
        <f t="shared" si="12"/>
        <v>2.059286839283232</v>
      </c>
      <c r="R58">
        <f t="shared" si="7"/>
        <v>-5.0108061560310332E-4</v>
      </c>
    </row>
    <row r="59" spans="1:18" x14ac:dyDescent="0.3">
      <c r="A59" s="1">
        <v>232.92529999999999</v>
      </c>
      <c r="B59" s="2">
        <v>22.289929999999998</v>
      </c>
      <c r="C59" s="1">
        <f t="shared" si="1"/>
        <v>0.22289929999999999</v>
      </c>
      <c r="D59" s="1"/>
      <c r="E59" s="1">
        <f t="shared" si="2"/>
        <v>1.517946160412137E-3</v>
      </c>
      <c r="F59" s="1"/>
      <c r="G59" s="2">
        <f t="shared" si="3"/>
        <v>-8.2899299999999982</v>
      </c>
      <c r="H59" s="2">
        <f t="shared" si="4"/>
        <v>-8.2899299999999981E-2</v>
      </c>
      <c r="I59" s="2">
        <f t="shared" si="9"/>
        <v>-5.6454494983094983E-4</v>
      </c>
      <c r="J59" s="2">
        <f t="shared" si="10"/>
        <v>8.3004975685296967E-2</v>
      </c>
      <c r="K59" s="1">
        <f t="shared" si="11"/>
        <v>-5.6454494983092349E-4</v>
      </c>
      <c r="L59" s="1"/>
      <c r="M59" s="1">
        <f t="shared" si="5"/>
        <v>0.2113704349046015</v>
      </c>
      <c r="N59">
        <f t="shared" si="6"/>
        <v>-8.2899299999999981E-2</v>
      </c>
      <c r="P59">
        <f t="shared" si="13"/>
        <v>0.8087624743034687</v>
      </c>
      <c r="Q59">
        <f t="shared" si="12"/>
        <v>2.0594967291620643</v>
      </c>
      <c r="R59">
        <f t="shared" si="7"/>
        <v>-5.3256757306063113E-4</v>
      </c>
    </row>
    <row r="60" spans="1:18" x14ac:dyDescent="0.3">
      <c r="A60" s="1">
        <v>233.42160000000001</v>
      </c>
      <c r="B60" s="2">
        <v>22.88083</v>
      </c>
      <c r="C60" s="1">
        <f t="shared" si="1"/>
        <v>0.22880829999999999</v>
      </c>
      <c r="D60" s="1"/>
      <c r="E60" s="1">
        <f t="shared" si="2"/>
        <v>1.5581865015073099E-3</v>
      </c>
      <c r="F60" s="1"/>
      <c r="G60" s="2">
        <f t="shared" si="3"/>
        <v>-8.8808299999999996</v>
      </c>
      <c r="H60" s="2">
        <f t="shared" si="4"/>
        <v>-8.8808299999999993E-2</v>
      </c>
      <c r="I60" s="2">
        <f t="shared" si="9"/>
        <v>-6.0478529092612297E-4</v>
      </c>
      <c r="J60" s="2">
        <f t="shared" si="10"/>
        <v>8.2704820745410315E-2</v>
      </c>
      <c r="K60" s="1">
        <f t="shared" si="11"/>
        <v>-6.0478529092613316E-4</v>
      </c>
      <c r="L60" s="1"/>
      <c r="M60" s="1">
        <f t="shared" si="5"/>
        <v>0.21060609662657892</v>
      </c>
      <c r="N60">
        <f t="shared" si="6"/>
        <v>-8.8808299999999993E-2</v>
      </c>
      <c r="P60">
        <f t="shared" si="13"/>
        <v>0.80906262924335537</v>
      </c>
      <c r="Q60">
        <f t="shared" si="12"/>
        <v>2.060261067440087</v>
      </c>
      <c r="R60">
        <f t="shared" si="7"/>
        <v>-5.7074033021143385E-4</v>
      </c>
    </row>
    <row r="61" spans="1:18" x14ac:dyDescent="0.3">
      <c r="A61" s="1">
        <v>233.56800000000001</v>
      </c>
      <c r="B61" s="2">
        <v>23.399180000000001</v>
      </c>
      <c r="C61" s="1">
        <f t="shared" si="1"/>
        <v>0.2339918</v>
      </c>
      <c r="D61" s="1"/>
      <c r="E61" s="1">
        <f t="shared" si="2"/>
        <v>1.5934861813290783E-3</v>
      </c>
      <c r="F61" s="1"/>
      <c r="G61" s="2">
        <f t="shared" si="3"/>
        <v>-9.3991800000000012</v>
      </c>
      <c r="H61" s="2">
        <f t="shared" si="4"/>
        <v>-9.3991800000000014E-2</v>
      </c>
      <c r="I61" s="2">
        <f t="shared" si="9"/>
        <v>-6.4008497074789154E-4</v>
      </c>
      <c r="J61" s="2">
        <f t="shared" si="10"/>
        <v>8.2611112305692819E-2</v>
      </c>
      <c r="K61" s="1">
        <f t="shared" si="11"/>
        <v>-6.40084970747927E-4</v>
      </c>
      <c r="L61" s="1"/>
      <c r="M61" s="1">
        <f t="shared" si="5"/>
        <v>0.21036747004433143</v>
      </c>
      <c r="N61">
        <f t="shared" si="6"/>
        <v>-9.3991800000000014E-2</v>
      </c>
      <c r="P61">
        <f t="shared" si="13"/>
        <v>0.80915633768307282</v>
      </c>
      <c r="Q61">
        <f t="shared" si="12"/>
        <v>2.0604996940223343</v>
      </c>
      <c r="R61">
        <f t="shared" si="7"/>
        <v>-6.0412286136326545E-4</v>
      </c>
    </row>
    <row r="62" spans="1:18" x14ac:dyDescent="0.3">
      <c r="A62" s="1">
        <v>234.06960000000001</v>
      </c>
      <c r="B62" s="2">
        <v>24.388390000000001</v>
      </c>
      <c r="C62" s="1">
        <f t="shared" si="1"/>
        <v>0.24388390000000001</v>
      </c>
      <c r="D62" s="1"/>
      <c r="E62" s="1">
        <f t="shared" si="2"/>
        <v>1.6608514678661511E-3</v>
      </c>
      <c r="F62" s="1"/>
      <c r="G62" s="2">
        <f t="shared" si="3"/>
        <v>-10.388390000000001</v>
      </c>
      <c r="H62" s="2">
        <f t="shared" si="4"/>
        <v>-0.10388390000000002</v>
      </c>
      <c r="I62" s="2">
        <f t="shared" si="9"/>
        <v>-7.0745025728496415E-4</v>
      </c>
      <c r="J62" s="2">
        <f t="shared" si="10"/>
        <v>8.2256255256638683E-2</v>
      </c>
      <c r="K62" s="1">
        <f t="shared" si="11"/>
        <v>-7.0745025728496502E-4</v>
      </c>
      <c r="L62" s="1"/>
      <c r="M62" s="1">
        <f t="shared" si="5"/>
        <v>0.20946383398916391</v>
      </c>
      <c r="N62">
        <f t="shared" si="6"/>
        <v>-0.10388390000000002</v>
      </c>
      <c r="P62">
        <f t="shared" si="13"/>
        <v>0.80951119473212696</v>
      </c>
      <c r="Q62">
        <f t="shared" si="12"/>
        <v>2.0614033300775016</v>
      </c>
      <c r="R62">
        <f t="shared" si="7"/>
        <v>-6.6799616389829643E-4</v>
      </c>
    </row>
    <row r="63" spans="1:18" x14ac:dyDescent="0.3">
      <c r="A63" s="1">
        <v>234.9247</v>
      </c>
      <c r="B63" s="2">
        <v>25.729769999999998</v>
      </c>
      <c r="C63" s="1">
        <f t="shared" si="1"/>
        <v>0.25729769999999996</v>
      </c>
      <c r="D63" s="1"/>
      <c r="E63" s="1">
        <f t="shared" si="2"/>
        <v>1.752199561855393E-3</v>
      </c>
      <c r="F63" s="1"/>
      <c r="G63" s="2">
        <f t="shared" si="3"/>
        <v>-11.729769999999998</v>
      </c>
      <c r="H63" s="2">
        <f t="shared" si="4"/>
        <v>-0.11729769999999999</v>
      </c>
      <c r="I63" s="2">
        <f t="shared" si="9"/>
        <v>-7.9879835127420631E-4</v>
      </c>
      <c r="J63" s="2">
        <f t="shared" si="10"/>
        <v>8.1573202786464113E-2</v>
      </c>
      <c r="K63" s="1">
        <f t="shared" si="11"/>
        <v>-7.9879835127420762E-4</v>
      </c>
      <c r="L63" s="1"/>
      <c r="M63" s="1">
        <f t="shared" si="5"/>
        <v>0.20772445515685331</v>
      </c>
      <c r="N63">
        <f t="shared" si="6"/>
        <v>-0.11729769999999999</v>
      </c>
      <c r="P63">
        <f t="shared" si="13"/>
        <v>0.8101942472023016</v>
      </c>
      <c r="Q63">
        <f t="shared" si="12"/>
        <v>2.0631427089098127</v>
      </c>
      <c r="R63">
        <f t="shared" si="7"/>
        <v>-7.5488625111945072E-4</v>
      </c>
    </row>
    <row r="64" spans="1:18" x14ac:dyDescent="0.3">
      <c r="A64" s="1">
        <v>234.976</v>
      </c>
      <c r="B64" s="2">
        <v>25.09554</v>
      </c>
      <c r="C64" s="1">
        <f t="shared" si="1"/>
        <v>0.2509554</v>
      </c>
      <c r="D64" s="1"/>
      <c r="E64" s="1">
        <f t="shared" si="2"/>
        <v>1.7090084440134715E-3</v>
      </c>
      <c r="F64" s="1"/>
      <c r="G64" s="2">
        <f t="shared" si="3"/>
        <v>-11.09554</v>
      </c>
      <c r="H64" s="2">
        <f t="shared" si="4"/>
        <v>-0.1109554</v>
      </c>
      <c r="I64" s="2">
        <f t="shared" si="9"/>
        <v>-7.5560723343228451E-4</v>
      </c>
      <c r="J64" s="2">
        <f t="shared" si="10"/>
        <v>8.1534440135389033E-2</v>
      </c>
      <c r="K64" s="1">
        <f t="shared" si="11"/>
        <v>-7.5560723343240214E-4</v>
      </c>
      <c r="L64" s="1"/>
      <c r="M64" s="1">
        <f t="shared" si="5"/>
        <v>0.2076257468764382</v>
      </c>
      <c r="N64">
        <f t="shared" si="6"/>
        <v>-0.1109554</v>
      </c>
      <c r="P64">
        <f t="shared" si="13"/>
        <v>0.81023300985337665</v>
      </c>
      <c r="Q64">
        <f t="shared" si="12"/>
        <v>2.0632414171902274</v>
      </c>
      <c r="R64">
        <f t="shared" si="7"/>
        <v>-7.1410362922531769E-4</v>
      </c>
    </row>
    <row r="65" spans="1:18" x14ac:dyDescent="0.3">
      <c r="A65" s="1">
        <v>235.6996</v>
      </c>
      <c r="B65" s="2">
        <v>26.289010000000001</v>
      </c>
      <c r="C65" s="1">
        <f t="shared" si="1"/>
        <v>0.26289010000000002</v>
      </c>
      <c r="D65" s="1"/>
      <c r="E65" s="1">
        <f t="shared" si="2"/>
        <v>1.7902838542129236E-3</v>
      </c>
      <c r="F65" s="1"/>
      <c r="G65" s="2">
        <f t="shared" si="3"/>
        <v>-12.289010000000001</v>
      </c>
      <c r="H65" s="2">
        <f t="shared" si="4"/>
        <v>-0.12289010000000002</v>
      </c>
      <c r="I65" s="2">
        <f t="shared" si="9"/>
        <v>-8.3688264363173672E-4</v>
      </c>
      <c r="J65" s="2">
        <f t="shared" si="10"/>
        <v>8.0928871854457102E-2</v>
      </c>
      <c r="K65" s="1">
        <f t="shared" si="11"/>
        <v>-8.3688264363174041E-4</v>
      </c>
      <c r="L65" s="1"/>
      <c r="M65" s="1">
        <f t="shared" si="5"/>
        <v>0.20608367991179855</v>
      </c>
      <c r="N65">
        <f t="shared" si="6"/>
        <v>-0.12289010000000002</v>
      </c>
      <c r="P65">
        <f t="shared" si="13"/>
        <v>0.8108385781343086</v>
      </c>
      <c r="Q65">
        <f t="shared" si="12"/>
        <v>2.0647834841548671</v>
      </c>
      <c r="R65">
        <f t="shared" si="7"/>
        <v>-7.915059154704119E-4</v>
      </c>
    </row>
    <row r="66" spans="1:18" x14ac:dyDescent="0.3">
      <c r="A66" s="1">
        <v>236.8261</v>
      </c>
      <c r="B66" s="2">
        <v>27.055319999999998</v>
      </c>
      <c r="C66" s="1">
        <f t="shared" si="1"/>
        <v>0.27055319999999999</v>
      </c>
      <c r="D66" s="1"/>
      <c r="E66" s="1">
        <f t="shared" si="2"/>
        <v>1.8424696314758141E-3</v>
      </c>
      <c r="F66" s="1"/>
      <c r="G66" s="2">
        <f t="shared" si="3"/>
        <v>-13.055319999999998</v>
      </c>
      <c r="H66" s="2">
        <f t="shared" si="4"/>
        <v>-0.13055319999999998</v>
      </c>
      <c r="I66" s="2">
        <f t="shared" si="9"/>
        <v>-8.8906842089462711E-4</v>
      </c>
      <c r="J66" s="2">
        <f t="shared" si="10"/>
        <v>7.9927336278319314E-2</v>
      </c>
      <c r="K66" s="1">
        <f t="shared" si="11"/>
        <v>-8.890684208946244E-4</v>
      </c>
      <c r="L66" s="1"/>
      <c r="M66" s="1">
        <f t="shared" si="5"/>
        <v>0.20353329050980304</v>
      </c>
      <c r="N66">
        <f t="shared" si="6"/>
        <v>-0.13055319999999998</v>
      </c>
      <c r="P66">
        <f t="shared" si="13"/>
        <v>0.8118401137104464</v>
      </c>
      <c r="Q66">
        <f t="shared" si="12"/>
        <v>2.0673338735568629</v>
      </c>
      <c r="R66">
        <f t="shared" si="7"/>
        <v>-8.419007407770362E-4</v>
      </c>
    </row>
    <row r="67" spans="1:18" x14ac:dyDescent="0.3">
      <c r="A67" s="1">
        <v>238.35079999999999</v>
      </c>
      <c r="B67" s="2">
        <v>27.59939</v>
      </c>
      <c r="C67" s="1">
        <f t="shared" si="1"/>
        <v>0.27599390000000001</v>
      </c>
      <c r="D67" s="1"/>
      <c r="E67" s="1">
        <f t="shared" si="2"/>
        <v>1.8795208455215933E-3</v>
      </c>
      <c r="F67" s="1"/>
      <c r="G67" s="2">
        <f t="shared" si="3"/>
        <v>-13.59939</v>
      </c>
      <c r="H67" s="2">
        <f t="shared" si="4"/>
        <v>-0.1359939</v>
      </c>
      <c r="I67" s="2">
        <f t="shared" si="9"/>
        <v>-9.2611963494040634E-4</v>
      </c>
      <c r="J67" s="2">
        <f t="shared" si="10"/>
        <v>7.8515281670925682E-2</v>
      </c>
      <c r="K67" s="1">
        <f t="shared" si="11"/>
        <v>-9.2611963494040482E-4</v>
      </c>
      <c r="L67" s="1"/>
      <c r="M67" s="1">
        <f t="shared" si="5"/>
        <v>0.19993752297888495</v>
      </c>
      <c r="N67">
        <f t="shared" si="6"/>
        <v>-0.1359939</v>
      </c>
      <c r="P67">
        <f t="shared" ref="P67:P98" si="14">$O$3-J67</f>
        <v>0.81325216831783997</v>
      </c>
      <c r="Q67">
        <f t="shared" si="12"/>
        <v>2.0709296410877807</v>
      </c>
      <c r="R67">
        <f t="shared" si="7"/>
        <v>-8.7851164457516874E-4</v>
      </c>
    </row>
    <row r="68" spans="1:18" x14ac:dyDescent="0.3">
      <c r="A68" s="1">
        <v>240.0497</v>
      </c>
      <c r="B68" s="2">
        <v>28.125</v>
      </c>
      <c r="C68" s="1">
        <f t="shared" ref="C68:C117" si="15">B68/100</f>
        <v>0.28125</v>
      </c>
      <c r="D68" s="1"/>
      <c r="E68" s="1">
        <f t="shared" ref="E68:E117" si="16">C68*$D$3</f>
        <v>1.9153149319711346E-3</v>
      </c>
      <c r="F68" s="1"/>
      <c r="G68" s="2">
        <f t="shared" ref="G68:G117" si="17">$F$3-B68</f>
        <v>-14.125</v>
      </c>
      <c r="H68" s="2">
        <f t="shared" ref="H68:H117" si="18">G68/100</f>
        <v>-0.14124999999999999</v>
      </c>
      <c r="I68" s="2">
        <f t="shared" si="9"/>
        <v>-9.6191372138994746E-4</v>
      </c>
      <c r="J68" s="2">
        <f t="shared" si="10"/>
        <v>7.6881086449656286E-2</v>
      </c>
      <c r="K68" s="1">
        <f t="shared" si="11"/>
        <v>-9.6191372138995114E-4</v>
      </c>
      <c r="L68" s="1"/>
      <c r="M68" s="1">
        <f t="shared" ref="M68:M117" si="19">J68/$L$3</f>
        <v>0.19577607901981009</v>
      </c>
      <c r="N68">
        <f t="shared" ref="N68:N117" si="20">(G68/100)</f>
        <v>-0.14124999999999999</v>
      </c>
      <c r="P68">
        <f t="shared" si="14"/>
        <v>0.81488636353910937</v>
      </c>
      <c r="Q68">
        <f t="shared" si="12"/>
        <v>2.0750910850468554</v>
      </c>
      <c r="R68">
        <f t="shared" ref="R68:R117" si="21">(($V$31+$V$32)*Q68*N68)</f>
        <v>-9.1429926523552466E-4</v>
      </c>
    </row>
    <row r="69" spans="1:18" x14ac:dyDescent="0.3">
      <c r="A69" s="1">
        <v>242.65770000000001</v>
      </c>
      <c r="B69" s="2">
        <v>26.854510000000001</v>
      </c>
      <c r="C69" s="1">
        <f t="shared" si="15"/>
        <v>0.26854510000000004</v>
      </c>
      <c r="D69" s="1"/>
      <c r="E69" s="1">
        <f t="shared" si="16"/>
        <v>1.8287944531117568E-3</v>
      </c>
      <c r="F69" s="1"/>
      <c r="G69" s="2">
        <f t="shared" si="17"/>
        <v>-12.854510000000001</v>
      </c>
      <c r="H69" s="2">
        <f t="shared" si="18"/>
        <v>-0.12854510000000002</v>
      </c>
      <c r="I69" s="2">
        <f t="shared" ref="I69:I117" si="22">H69*$D$3</f>
        <v>-8.7539324253056966E-4</v>
      </c>
      <c r="J69" s="2">
        <f t="shared" ref="J69:J117" si="23">(I69*(A69-A68))+J68</f>
        <v>7.4598060873136557E-2</v>
      </c>
      <c r="K69" s="1">
        <f t="shared" ref="K69:K117" si="24">(J69-J68)/(A69-A68)</f>
        <v>-8.7539324253056944E-4</v>
      </c>
      <c r="L69" s="1"/>
      <c r="M69" s="1">
        <f t="shared" si="19"/>
        <v>0.18996240212847668</v>
      </c>
      <c r="N69">
        <f t="shared" si="20"/>
        <v>-0.12854510000000002</v>
      </c>
      <c r="P69">
        <f t="shared" si="14"/>
        <v>0.81716938911562909</v>
      </c>
      <c r="Q69">
        <f t="shared" ref="Q69:Q117" si="25">P69/$L$3</f>
        <v>2.0809047619381889</v>
      </c>
      <c r="R69">
        <f t="shared" si="21"/>
        <v>-8.3439266987162246E-4</v>
      </c>
    </row>
    <row r="70" spans="1:18" x14ac:dyDescent="0.3">
      <c r="A70" s="1">
        <v>242.90219999999999</v>
      </c>
      <c r="B70" s="2">
        <v>27.534109999999998</v>
      </c>
      <c r="C70" s="1">
        <f t="shared" si="15"/>
        <v>0.27534110000000001</v>
      </c>
      <c r="D70" s="1"/>
      <c r="E70" s="1">
        <f t="shared" si="16"/>
        <v>1.8750752718768261E-3</v>
      </c>
      <c r="F70" s="1"/>
      <c r="G70" s="2">
        <f t="shared" si="17"/>
        <v>-13.534109999999998</v>
      </c>
      <c r="H70" s="2">
        <f t="shared" si="18"/>
        <v>-0.13534109999999999</v>
      </c>
      <c r="I70" s="2">
        <f t="shared" si="22"/>
        <v>-9.2167406129563907E-4</v>
      </c>
      <c r="J70" s="2">
        <f t="shared" si="23"/>
        <v>7.4372711565149782E-2</v>
      </c>
      <c r="K70" s="1">
        <f t="shared" si="24"/>
        <v>-9.2167406129564731E-4</v>
      </c>
      <c r="L70" s="1"/>
      <c r="M70" s="1">
        <f t="shared" si="19"/>
        <v>0.18938855482786174</v>
      </c>
      <c r="N70">
        <f t="shared" si="20"/>
        <v>-0.13534109999999999</v>
      </c>
      <c r="P70">
        <f t="shared" si="14"/>
        <v>0.81739473842361587</v>
      </c>
      <c r="Q70">
        <f t="shared" si="25"/>
        <v>2.081478609238804</v>
      </c>
      <c r="R70">
        <f t="shared" si="21"/>
        <v>-8.787481095436149E-4</v>
      </c>
    </row>
    <row r="71" spans="1:18" x14ac:dyDescent="0.3">
      <c r="A71" s="1">
        <v>243.51169999999999</v>
      </c>
      <c r="B71" s="2">
        <v>26.1492</v>
      </c>
      <c r="C71" s="1">
        <f t="shared" si="15"/>
        <v>0.261492</v>
      </c>
      <c r="D71" s="1"/>
      <c r="E71" s="1">
        <f t="shared" si="16"/>
        <v>1.780762781123541E-3</v>
      </c>
      <c r="F71" s="1"/>
      <c r="G71" s="2">
        <f t="shared" si="17"/>
        <v>-12.1492</v>
      </c>
      <c r="H71" s="2">
        <f t="shared" si="18"/>
        <v>-0.121492</v>
      </c>
      <c r="I71" s="2">
        <f t="shared" si="22"/>
        <v>-8.2736157054235401E-4</v>
      </c>
      <c r="J71" s="2">
        <f t="shared" si="23"/>
        <v>7.3868434687904216E-2</v>
      </c>
      <c r="K71" s="1">
        <f t="shared" si="24"/>
        <v>-8.2736157054235976E-4</v>
      </c>
      <c r="L71" s="1"/>
      <c r="M71" s="1">
        <f t="shared" si="19"/>
        <v>0.18810442430465252</v>
      </c>
      <c r="N71">
        <f t="shared" si="20"/>
        <v>-0.121492</v>
      </c>
      <c r="P71">
        <f t="shared" si="14"/>
        <v>0.8178990153008614</v>
      </c>
      <c r="Q71">
        <f t="shared" si="25"/>
        <v>2.0827627397620132</v>
      </c>
      <c r="R71">
        <f t="shared" si="21"/>
        <v>-7.8931477213222486E-4</v>
      </c>
    </row>
    <row r="72" spans="1:18" x14ac:dyDescent="0.3">
      <c r="A72" s="1">
        <v>244.3407</v>
      </c>
      <c r="B72" s="2">
        <v>25.535889999999998</v>
      </c>
      <c r="C72" s="1">
        <f t="shared" si="15"/>
        <v>0.2553589</v>
      </c>
      <c r="D72" s="1"/>
      <c r="E72" s="1">
        <f t="shared" si="16"/>
        <v>1.7389963170905732E-3</v>
      </c>
      <c r="F72" s="1"/>
      <c r="G72" s="2">
        <f t="shared" si="17"/>
        <v>-11.535889999999998</v>
      </c>
      <c r="H72" s="2">
        <f t="shared" si="18"/>
        <v>-0.11535889999999999</v>
      </c>
      <c r="I72" s="2">
        <f t="shared" si="22"/>
        <v>-7.8559510650938621E-4</v>
      </c>
      <c r="J72" s="2">
        <f t="shared" si="23"/>
        <v>7.3217176344607934E-2</v>
      </c>
      <c r="K72" s="1">
        <f t="shared" si="24"/>
        <v>-7.8559510650938003E-4</v>
      </c>
      <c r="L72" s="1"/>
      <c r="M72" s="1">
        <f t="shared" si="19"/>
        <v>0.18644600855160545</v>
      </c>
      <c r="N72">
        <f t="shared" si="20"/>
        <v>-0.11535889999999999</v>
      </c>
      <c r="P72">
        <f t="shared" si="14"/>
        <v>0.81855027364415778</v>
      </c>
      <c r="Q72">
        <f t="shared" si="25"/>
        <v>2.0844211555150602</v>
      </c>
      <c r="R72">
        <f t="shared" si="21"/>
        <v>-7.5006573844995381E-4</v>
      </c>
    </row>
    <row r="73" spans="1:18" x14ac:dyDescent="0.3">
      <c r="A73" s="1">
        <v>245.029</v>
      </c>
      <c r="B73" s="2">
        <v>24.835519999999999</v>
      </c>
      <c r="C73" s="1">
        <f t="shared" si="15"/>
        <v>0.2483552</v>
      </c>
      <c r="D73" s="1"/>
      <c r="E73" s="1">
        <f t="shared" si="16"/>
        <v>1.6913010595295201E-3</v>
      </c>
      <c r="F73" s="1"/>
      <c r="G73" s="2">
        <f t="shared" si="17"/>
        <v>-10.835519999999999</v>
      </c>
      <c r="H73" s="2">
        <f t="shared" si="18"/>
        <v>-0.10835519999999998</v>
      </c>
      <c r="I73" s="2">
        <f t="shared" si="22"/>
        <v>-7.3789984894833294E-4</v>
      </c>
      <c r="J73" s="2">
        <f t="shared" si="23"/>
        <v>7.2709279878576796E-2</v>
      </c>
      <c r="K73" s="1">
        <f t="shared" si="24"/>
        <v>-7.3789984894833565E-4</v>
      </c>
      <c r="L73" s="1"/>
      <c r="M73" s="1">
        <f t="shared" si="19"/>
        <v>0.18515266082124127</v>
      </c>
      <c r="N73">
        <f t="shared" si="20"/>
        <v>-0.10835519999999998</v>
      </c>
      <c r="P73">
        <f t="shared" si="14"/>
        <v>0.81905817011018889</v>
      </c>
      <c r="Q73">
        <f t="shared" si="25"/>
        <v>2.0857145032454243</v>
      </c>
      <c r="R73">
        <f t="shared" si="21"/>
        <v>-7.0496469657765361E-4</v>
      </c>
    </row>
    <row r="74" spans="1:18" x14ac:dyDescent="0.3">
      <c r="A74" s="1">
        <v>245.89019999999999</v>
      </c>
      <c r="B74" s="2">
        <v>24.020399999999999</v>
      </c>
      <c r="C74" s="1">
        <f t="shared" si="15"/>
        <v>0.24020399999999997</v>
      </c>
      <c r="D74" s="1"/>
      <c r="E74" s="1">
        <f t="shared" si="16"/>
        <v>1.6357913170460244E-3</v>
      </c>
      <c r="F74" s="1"/>
      <c r="G74" s="2">
        <f t="shared" si="17"/>
        <v>-10.020399999999999</v>
      </c>
      <c r="H74" s="2">
        <f t="shared" si="18"/>
        <v>-0.10020399999999999</v>
      </c>
      <c r="I74" s="2">
        <f t="shared" si="22"/>
        <v>-6.8239010646483744E-4</v>
      </c>
      <c r="J74" s="2">
        <f t="shared" si="23"/>
        <v>7.2121605518889284E-2</v>
      </c>
      <c r="K74" s="1">
        <f t="shared" si="24"/>
        <v>-6.8239010646483343E-4</v>
      </c>
      <c r="L74" s="1"/>
      <c r="M74" s="1">
        <f t="shared" si="19"/>
        <v>0.18365616035287916</v>
      </c>
      <c r="N74">
        <f t="shared" si="20"/>
        <v>-0.10020399999999999</v>
      </c>
      <c r="P74">
        <f t="shared" si="14"/>
        <v>0.81964584446987643</v>
      </c>
      <c r="Q74">
        <f t="shared" si="25"/>
        <v>2.0872110037137865</v>
      </c>
      <c r="R74">
        <f t="shared" si="21"/>
        <v>-6.5240031737383991E-4</v>
      </c>
    </row>
    <row r="75" spans="1:18" x14ac:dyDescent="0.3">
      <c r="A75" s="1">
        <v>246.93020000000001</v>
      </c>
      <c r="B75" s="2">
        <v>23.533709999999999</v>
      </c>
      <c r="C75" s="1">
        <f t="shared" si="15"/>
        <v>0.23533709999999999</v>
      </c>
      <c r="D75" s="1"/>
      <c r="E75" s="1">
        <f t="shared" si="16"/>
        <v>1.6026476859618988E-3</v>
      </c>
      <c r="F75" s="1"/>
      <c r="G75" s="2">
        <f t="shared" si="17"/>
        <v>-9.5337099999999992</v>
      </c>
      <c r="H75" s="2">
        <f t="shared" si="18"/>
        <v>-9.5337099999999994E-2</v>
      </c>
      <c r="I75" s="2">
        <f t="shared" si="22"/>
        <v>-6.4924647538071192E-4</v>
      </c>
      <c r="J75" s="2">
        <f t="shared" si="23"/>
        <v>7.1446389184493336E-2</v>
      </c>
      <c r="K75" s="1">
        <f t="shared" si="24"/>
        <v>-6.4924647538070618E-4</v>
      </c>
      <c r="L75" s="1"/>
      <c r="M75" s="1">
        <f t="shared" si="19"/>
        <v>0.18193673607647107</v>
      </c>
      <c r="N75">
        <f t="shared" si="20"/>
        <v>-9.5337099999999994E-2</v>
      </c>
      <c r="P75">
        <f t="shared" si="14"/>
        <v>0.82032106080427236</v>
      </c>
      <c r="Q75">
        <f t="shared" si="25"/>
        <v>2.0889304279901948</v>
      </c>
      <c r="R75">
        <f t="shared" si="21"/>
        <v>-6.2122462548238569E-4</v>
      </c>
    </row>
    <row r="76" spans="1:18" x14ac:dyDescent="0.3">
      <c r="A76" s="1">
        <v>247.0274</v>
      </c>
      <c r="B76" s="2">
        <v>22.971830000000001</v>
      </c>
      <c r="C76" s="1">
        <f t="shared" si="15"/>
        <v>0.22971830000000001</v>
      </c>
      <c r="D76" s="1"/>
      <c r="E76" s="1">
        <f t="shared" si="16"/>
        <v>1.5643836093760877E-3</v>
      </c>
      <c r="F76" s="1"/>
      <c r="G76" s="2">
        <f t="shared" si="17"/>
        <v>-8.9718300000000006</v>
      </c>
      <c r="H76" s="2">
        <f t="shared" si="18"/>
        <v>-8.9718300000000001E-2</v>
      </c>
      <c r="I76" s="2">
        <f t="shared" si="22"/>
        <v>-6.1098239879490079E-4</v>
      </c>
      <c r="J76" s="2">
        <f t="shared" si="23"/>
        <v>7.1387001695330479E-2</v>
      </c>
      <c r="K76" s="1">
        <f t="shared" si="24"/>
        <v>-6.109823987949099E-4</v>
      </c>
      <c r="L76" s="1"/>
      <c r="M76" s="1">
        <f t="shared" si="19"/>
        <v>0.18178550707714172</v>
      </c>
      <c r="N76">
        <f t="shared" si="20"/>
        <v>-8.9718300000000001E-2</v>
      </c>
      <c r="P76">
        <f t="shared" si="14"/>
        <v>0.82038044829343515</v>
      </c>
      <c r="Q76">
        <f t="shared" si="25"/>
        <v>2.0890816569895239</v>
      </c>
      <c r="R76">
        <f t="shared" si="21"/>
        <v>-5.8465437160328936E-4</v>
      </c>
    </row>
    <row r="77" spans="1:18" x14ac:dyDescent="0.3">
      <c r="A77" s="1">
        <v>247.6472</v>
      </c>
      <c r="B77" s="2">
        <v>22.366430000000001</v>
      </c>
      <c r="C77" s="1">
        <f t="shared" si="15"/>
        <v>0.22366430000000001</v>
      </c>
      <c r="D77" s="1"/>
      <c r="E77" s="1">
        <f t="shared" si="16"/>
        <v>1.5231558170270985E-3</v>
      </c>
      <c r="F77" s="1"/>
      <c r="G77" s="2">
        <f t="shared" si="17"/>
        <v>-8.3664300000000011</v>
      </c>
      <c r="H77" s="2">
        <f t="shared" si="18"/>
        <v>-8.3664300000000011E-2</v>
      </c>
      <c r="I77" s="2">
        <f t="shared" si="22"/>
        <v>-5.6975460644591151E-4</v>
      </c>
      <c r="J77" s="2">
        <f t="shared" si="23"/>
        <v>7.1033867790255306E-2</v>
      </c>
      <c r="K77" s="1">
        <f t="shared" si="24"/>
        <v>-5.697546064459088E-4</v>
      </c>
      <c r="L77" s="1"/>
      <c r="M77" s="1">
        <f t="shared" si="19"/>
        <v>0.1808862589720848</v>
      </c>
      <c r="N77">
        <f t="shared" si="20"/>
        <v>-8.3664300000000011E-2</v>
      </c>
      <c r="P77">
        <f t="shared" si="14"/>
        <v>0.82073358219851034</v>
      </c>
      <c r="Q77">
        <f t="shared" si="25"/>
        <v>2.0899809050945808</v>
      </c>
      <c r="R77">
        <f t="shared" si="21"/>
        <v>-5.4543782196319463E-4</v>
      </c>
    </row>
    <row r="78" spans="1:18" x14ac:dyDescent="0.3">
      <c r="A78" s="1">
        <v>248.29679999999999</v>
      </c>
      <c r="B78" s="2">
        <v>21.754809999999999</v>
      </c>
      <c r="C78" s="1">
        <f t="shared" si="15"/>
        <v>0.21754809999999999</v>
      </c>
      <c r="D78" s="1"/>
      <c r="E78" s="1">
        <f t="shared" si="16"/>
        <v>1.4815044421402652E-3</v>
      </c>
      <c r="F78" s="1"/>
      <c r="G78" s="2">
        <f t="shared" si="17"/>
        <v>-7.7548099999999991</v>
      </c>
      <c r="H78" s="2">
        <f t="shared" si="18"/>
        <v>-7.7548099999999995E-2</v>
      </c>
      <c r="I78" s="2">
        <f t="shared" si="22"/>
        <v>-5.2810323155907815E-4</v>
      </c>
      <c r="J78" s="2">
        <f t="shared" si="23"/>
        <v>7.0690811931034533E-2</v>
      </c>
      <c r="K78" s="1">
        <f t="shared" si="24"/>
        <v>-5.281032315590775E-4</v>
      </c>
      <c r="L78" s="1"/>
      <c r="M78" s="1">
        <f t="shared" si="19"/>
        <v>0.1800126744000588</v>
      </c>
      <c r="N78">
        <f t="shared" si="20"/>
        <v>-7.7548099999999995E-2</v>
      </c>
      <c r="P78">
        <f t="shared" si="14"/>
        <v>0.82107663805773112</v>
      </c>
      <c r="Q78">
        <f t="shared" si="25"/>
        <v>2.090854489666607</v>
      </c>
      <c r="R78">
        <f t="shared" si="21"/>
        <v>-5.0577542190185858E-4</v>
      </c>
    </row>
    <row r="79" spans="1:18" x14ac:dyDescent="0.3">
      <c r="A79" s="1">
        <v>248.88650000000001</v>
      </c>
      <c r="B79" s="2">
        <v>21.131889999999999</v>
      </c>
      <c r="C79" s="1">
        <f t="shared" si="15"/>
        <v>0.21131889999999998</v>
      </c>
      <c r="D79" s="1"/>
      <c r="E79" s="1">
        <f t="shared" si="16"/>
        <v>1.4390835362763196E-3</v>
      </c>
      <c r="F79" s="1"/>
      <c r="G79" s="2">
        <f t="shared" si="17"/>
        <v>-7.1318899999999985</v>
      </c>
      <c r="H79" s="2">
        <f t="shared" si="18"/>
        <v>-7.1318899999999991E-2</v>
      </c>
      <c r="I79" s="2">
        <f t="shared" si="22"/>
        <v>-4.8568232569513289E-4</v>
      </c>
      <c r="J79" s="2">
        <f t="shared" si="23"/>
        <v>7.0404405063572109E-2</v>
      </c>
      <c r="K79" s="1">
        <f t="shared" si="24"/>
        <v>-4.8568232569512238E-4</v>
      </c>
      <c r="L79" s="1"/>
      <c r="M79" s="1">
        <f t="shared" si="19"/>
        <v>0.17928334530098505</v>
      </c>
      <c r="N79">
        <f t="shared" si="20"/>
        <v>-7.1318899999999991E-2</v>
      </c>
      <c r="P79">
        <f t="shared" si="14"/>
        <v>0.82136304492519352</v>
      </c>
      <c r="Q79">
        <f t="shared" si="25"/>
        <v>2.0915838187656806</v>
      </c>
      <c r="R79">
        <f t="shared" si="21"/>
        <v>-4.6531029253535095E-4</v>
      </c>
    </row>
    <row r="80" spans="1:18" x14ac:dyDescent="0.3">
      <c r="A80" s="1">
        <v>249.7159</v>
      </c>
      <c r="B80" s="2">
        <v>20.542310000000001</v>
      </c>
      <c r="C80" s="1">
        <f t="shared" si="15"/>
        <v>0.2054231</v>
      </c>
      <c r="D80" s="1"/>
      <c r="E80" s="1">
        <f t="shared" si="16"/>
        <v>1.3989330872952873E-3</v>
      </c>
      <c r="F80" s="1"/>
      <c r="G80" s="2">
        <f t="shared" si="17"/>
        <v>-6.5423100000000005</v>
      </c>
      <c r="H80" s="2">
        <f t="shared" si="18"/>
        <v>-6.5423100000000012E-2</v>
      </c>
      <c r="I80" s="2">
        <f t="shared" si="22"/>
        <v>-4.4553187671410045E-4</v>
      </c>
      <c r="J80" s="2">
        <f t="shared" si="23"/>
        <v>7.0034880925025439E-2</v>
      </c>
      <c r="K80" s="1">
        <f t="shared" si="24"/>
        <v>-4.4553187671409877E-4</v>
      </c>
      <c r="L80" s="1"/>
      <c r="M80" s="1">
        <f t="shared" si="19"/>
        <v>0.17834235980912141</v>
      </c>
      <c r="N80">
        <f t="shared" si="20"/>
        <v>-6.5423100000000012E-2</v>
      </c>
      <c r="P80">
        <f t="shared" si="14"/>
        <v>0.82173256906374026</v>
      </c>
      <c r="Q80">
        <f t="shared" si="25"/>
        <v>2.0925248042575442</v>
      </c>
      <c r="R80">
        <f t="shared" si="21"/>
        <v>-4.2703599482326303E-4</v>
      </c>
    </row>
    <row r="81" spans="1:18" x14ac:dyDescent="0.3">
      <c r="A81" s="1">
        <v>250.33670000000001</v>
      </c>
      <c r="B81" s="2">
        <v>20.008140000000001</v>
      </c>
      <c r="C81" s="1">
        <f t="shared" si="15"/>
        <v>0.20008140000000002</v>
      </c>
      <c r="D81" s="1"/>
      <c r="E81" s="1">
        <f t="shared" si="16"/>
        <v>1.3625560641055622E-3</v>
      </c>
      <c r="F81" s="1"/>
      <c r="G81" s="2">
        <f t="shared" si="17"/>
        <v>-6.0081400000000009</v>
      </c>
      <c r="H81" s="2">
        <f t="shared" si="18"/>
        <v>-6.0081400000000007E-2</v>
      </c>
      <c r="I81" s="2">
        <f t="shared" si="22"/>
        <v>-4.0915485352437521E-4</v>
      </c>
      <c r="J81" s="2">
        <f t="shared" si="23"/>
        <v>6.9780877591957502E-2</v>
      </c>
      <c r="K81" s="1">
        <f t="shared" si="24"/>
        <v>-4.0915485352438128E-4</v>
      </c>
      <c r="L81" s="1"/>
      <c r="M81" s="1">
        <f t="shared" si="19"/>
        <v>0.17769554563280815</v>
      </c>
      <c r="N81">
        <f t="shared" si="20"/>
        <v>-6.0081400000000007E-2</v>
      </c>
      <c r="P81">
        <f t="shared" si="14"/>
        <v>0.82198657239680817</v>
      </c>
      <c r="Q81">
        <f t="shared" si="25"/>
        <v>2.0931716184338574</v>
      </c>
      <c r="R81">
        <f t="shared" si="21"/>
        <v>-3.9229035546226569E-4</v>
      </c>
    </row>
    <row r="82" spans="1:18" x14ac:dyDescent="0.3">
      <c r="A82" s="1">
        <v>251.08279999999999</v>
      </c>
      <c r="B82" s="2">
        <v>19.46209</v>
      </c>
      <c r="C82" s="1">
        <f t="shared" si="15"/>
        <v>0.19462089999999999</v>
      </c>
      <c r="D82" s="1"/>
      <c r="E82" s="1">
        <f t="shared" si="16"/>
        <v>1.3253700118885724E-3</v>
      </c>
      <c r="F82" s="1"/>
      <c r="G82" s="2">
        <f t="shared" si="17"/>
        <v>-5.4620899999999999</v>
      </c>
      <c r="H82" s="2">
        <f t="shared" si="18"/>
        <v>-5.46209E-2</v>
      </c>
      <c r="I82" s="2">
        <f t="shared" si="22"/>
        <v>-3.7196880130738538E-4</v>
      </c>
      <c r="J82" s="2">
        <f t="shared" si="23"/>
        <v>6.9503351669302063E-2</v>
      </c>
      <c r="K82" s="1">
        <f t="shared" si="24"/>
        <v>-3.719688013073914E-4</v>
      </c>
      <c r="L82" s="1"/>
      <c r="M82" s="1">
        <f t="shared" si="19"/>
        <v>0.17698883167398011</v>
      </c>
      <c r="N82">
        <f t="shared" si="20"/>
        <v>-5.46209E-2</v>
      </c>
      <c r="P82">
        <f t="shared" si="14"/>
        <v>0.82226409831946357</v>
      </c>
      <c r="Q82">
        <f t="shared" si="25"/>
        <v>2.0938783323926855</v>
      </c>
      <c r="R82">
        <f t="shared" si="21"/>
        <v>-3.5675744445471855E-4</v>
      </c>
    </row>
    <row r="83" spans="1:18" x14ac:dyDescent="0.3">
      <c r="A83" s="1">
        <v>251.7037</v>
      </c>
      <c r="B83" s="2">
        <v>18.935030000000001</v>
      </c>
      <c r="C83" s="1">
        <f t="shared" si="15"/>
        <v>0.1893503</v>
      </c>
      <c r="D83" s="1"/>
      <c r="E83" s="1">
        <f t="shared" si="16"/>
        <v>1.2894771803136495E-3</v>
      </c>
      <c r="F83" s="1"/>
      <c r="G83" s="2">
        <f t="shared" si="17"/>
        <v>-4.9350300000000011</v>
      </c>
      <c r="H83" s="2">
        <f t="shared" si="18"/>
        <v>-4.9350300000000014E-2</v>
      </c>
      <c r="I83" s="2">
        <f t="shared" si="22"/>
        <v>-3.3607596973246259E-4</v>
      </c>
      <c r="J83" s="2">
        <f t="shared" si="23"/>
        <v>6.9294682099695179E-2</v>
      </c>
      <c r="K83" s="1">
        <f t="shared" si="24"/>
        <v>-3.3607596973245625E-4</v>
      </c>
      <c r="L83" s="1"/>
      <c r="M83" s="1">
        <f t="shared" si="19"/>
        <v>0.17645745897836743</v>
      </c>
      <c r="N83">
        <f t="shared" si="20"/>
        <v>-4.9350300000000014E-2</v>
      </c>
      <c r="P83">
        <f t="shared" si="14"/>
        <v>0.82247276788907053</v>
      </c>
      <c r="Q83">
        <f t="shared" si="25"/>
        <v>2.0944097050882986</v>
      </c>
      <c r="R83">
        <f t="shared" si="21"/>
        <v>-3.2241422028989042E-4</v>
      </c>
    </row>
    <row r="84" spans="1:18" x14ac:dyDescent="0.3">
      <c r="A84" s="1">
        <v>252.32470000000001</v>
      </c>
      <c r="B84" s="2">
        <v>18.41273</v>
      </c>
      <c r="C84" s="1">
        <f t="shared" si="15"/>
        <v>0.18412729999999999</v>
      </c>
      <c r="D84" s="1"/>
      <c r="E84" s="1">
        <f t="shared" si="16"/>
        <v>1.2539085051503241E-3</v>
      </c>
      <c r="F84" s="1"/>
      <c r="G84" s="2">
        <f t="shared" si="17"/>
        <v>-4.4127299999999998</v>
      </c>
      <c r="H84" s="2">
        <f t="shared" si="18"/>
        <v>-4.4127300000000001E-2</v>
      </c>
      <c r="I84" s="2">
        <f t="shared" si="22"/>
        <v>-3.0050729456913725E-4</v>
      </c>
      <c r="J84" s="2">
        <f t="shared" si="23"/>
        <v>6.9108067069767742E-2</v>
      </c>
      <c r="K84" s="1">
        <f t="shared" si="24"/>
        <v>-3.0050729456913659E-4</v>
      </c>
      <c r="L84" s="1"/>
      <c r="M84" s="1">
        <f t="shared" si="19"/>
        <v>0.17598224770687632</v>
      </c>
      <c r="N84">
        <f t="shared" si="20"/>
        <v>-4.4127300000000001E-2</v>
      </c>
      <c r="P84">
        <f t="shared" si="14"/>
        <v>0.82265938291899787</v>
      </c>
      <c r="Q84">
        <f t="shared" si="25"/>
        <v>2.0948849163597894</v>
      </c>
      <c r="R84">
        <f t="shared" si="21"/>
        <v>-2.8835685133495986E-4</v>
      </c>
    </row>
    <row r="85" spans="1:18" x14ac:dyDescent="0.3">
      <c r="A85" s="1">
        <v>253.238</v>
      </c>
      <c r="B85" s="2">
        <v>17.843730000000001</v>
      </c>
      <c r="C85" s="1">
        <f t="shared" si="15"/>
        <v>0.17843730000000002</v>
      </c>
      <c r="D85" s="1"/>
      <c r="E85" s="1">
        <f t="shared" si="16"/>
        <v>1.2151595559488461E-3</v>
      </c>
      <c r="F85" s="1"/>
      <c r="G85" s="2">
        <f t="shared" si="17"/>
        <v>-3.8437300000000008</v>
      </c>
      <c r="H85" s="2">
        <f t="shared" si="18"/>
        <v>-3.8437300000000008E-2</v>
      </c>
      <c r="I85" s="2">
        <f t="shared" si="22"/>
        <v>-2.6175834536765902E-4</v>
      </c>
      <c r="J85" s="2">
        <f t="shared" si="23"/>
        <v>6.8869003172943463E-2</v>
      </c>
      <c r="K85" s="1">
        <f t="shared" si="24"/>
        <v>-2.6175834536765706E-4</v>
      </c>
      <c r="L85" s="1"/>
      <c r="M85" s="1">
        <f t="shared" si="19"/>
        <v>0.17537347649256599</v>
      </c>
      <c r="N85">
        <f t="shared" si="20"/>
        <v>-3.8437300000000008E-2</v>
      </c>
      <c r="P85">
        <f t="shared" si="14"/>
        <v>0.82289844681582225</v>
      </c>
      <c r="Q85">
        <f t="shared" si="25"/>
        <v>2.0954936875740997</v>
      </c>
      <c r="R85">
        <f t="shared" si="21"/>
        <v>-2.5124763356633944E-4</v>
      </c>
    </row>
    <row r="86" spans="1:18" x14ac:dyDescent="0.3">
      <c r="A86" s="1">
        <v>253.79750000000001</v>
      </c>
      <c r="B86" s="2">
        <v>17.19989</v>
      </c>
      <c r="C86" s="1">
        <f t="shared" si="15"/>
        <v>0.17199890000000001</v>
      </c>
      <c r="D86" s="1"/>
      <c r="E86" s="1">
        <f t="shared" si="16"/>
        <v>1.1713139962759467E-3</v>
      </c>
      <c r="F86" s="1"/>
      <c r="G86" s="2">
        <f t="shared" si="17"/>
        <v>-3.1998899999999999</v>
      </c>
      <c r="H86" s="2">
        <f t="shared" si="18"/>
        <v>-3.1998899999999997E-2</v>
      </c>
      <c r="I86" s="2">
        <f t="shared" si="22"/>
        <v>-2.1791278569475956E-4</v>
      </c>
      <c r="J86" s="2">
        <f t="shared" si="23"/>
        <v>6.8747080969347243E-2</v>
      </c>
      <c r="K86" s="1">
        <f t="shared" si="24"/>
        <v>-2.1791278569475723E-4</v>
      </c>
      <c r="L86" s="1"/>
      <c r="M86" s="1">
        <f t="shared" si="19"/>
        <v>0.17506300415056608</v>
      </c>
      <c r="N86">
        <f t="shared" si="20"/>
        <v>-3.1998899999999997E-2</v>
      </c>
      <c r="P86">
        <f t="shared" si="14"/>
        <v>0.82302036901941844</v>
      </c>
      <c r="Q86">
        <f t="shared" si="25"/>
        <v>2.0958041599160997</v>
      </c>
      <c r="R86">
        <f t="shared" si="21"/>
        <v>-2.0919364969170697E-4</v>
      </c>
    </row>
    <row r="87" spans="1:18" x14ac:dyDescent="0.3">
      <c r="A87" s="1">
        <v>254.86490000000001</v>
      </c>
      <c r="B87" s="2">
        <v>16.52496</v>
      </c>
      <c r="C87" s="1">
        <f t="shared" si="15"/>
        <v>0.1652496</v>
      </c>
      <c r="D87" s="1"/>
      <c r="E87" s="1">
        <f t="shared" si="16"/>
        <v>1.1253512049146921E-3</v>
      </c>
      <c r="F87" s="1"/>
      <c r="G87" s="2">
        <f t="shared" si="17"/>
        <v>-2.5249600000000001</v>
      </c>
      <c r="H87" s="2">
        <f t="shared" si="18"/>
        <v>-2.5249600000000001E-2</v>
      </c>
      <c r="I87" s="2">
        <f t="shared" si="22"/>
        <v>-1.7194999433350528E-4</v>
      </c>
      <c r="J87" s="2">
        <f t="shared" si="23"/>
        <v>6.8563541545395665E-2</v>
      </c>
      <c r="K87" s="1">
        <f t="shared" si="24"/>
        <v>-1.7194999433350195E-4</v>
      </c>
      <c r="L87" s="1"/>
      <c r="M87" s="1">
        <f t="shared" si="19"/>
        <v>0.17459562484537997</v>
      </c>
      <c r="N87">
        <f t="shared" si="20"/>
        <v>-2.5249600000000001E-2</v>
      </c>
      <c r="P87">
        <f t="shared" si="14"/>
        <v>0.82320390844336999</v>
      </c>
      <c r="Q87">
        <f t="shared" si="25"/>
        <v>2.0962715392212856</v>
      </c>
      <c r="R87">
        <f t="shared" si="21"/>
        <v>-1.6510673534048088E-4</v>
      </c>
    </row>
    <row r="88" spans="1:18" x14ac:dyDescent="0.3">
      <c r="A88" s="1">
        <v>255.69589999999999</v>
      </c>
      <c r="B88" s="2">
        <v>15.776260000000001</v>
      </c>
      <c r="C88" s="1">
        <f t="shared" si="15"/>
        <v>0.1577626</v>
      </c>
      <c r="D88" s="1"/>
      <c r="E88" s="1">
        <f t="shared" si="16"/>
        <v>1.0743646701745397E-3</v>
      </c>
      <c r="F88" s="1"/>
      <c r="G88" s="2">
        <f t="shared" si="17"/>
        <v>-1.7762600000000006</v>
      </c>
      <c r="H88" s="2">
        <f t="shared" si="18"/>
        <v>-1.7762600000000007E-2</v>
      </c>
      <c r="I88" s="2">
        <f t="shared" si="22"/>
        <v>-1.2096345959335284E-4</v>
      </c>
      <c r="J88" s="2">
        <f t="shared" si="23"/>
        <v>6.8463020910473585E-2</v>
      </c>
      <c r="K88" s="1">
        <f t="shared" si="24"/>
        <v>-1.2096345959335898E-4</v>
      </c>
      <c r="L88" s="1"/>
      <c r="M88" s="1">
        <f t="shared" si="19"/>
        <v>0.1743396511504906</v>
      </c>
      <c r="N88">
        <f t="shared" si="20"/>
        <v>-1.7762600000000007E-2</v>
      </c>
      <c r="P88">
        <f t="shared" si="14"/>
        <v>0.82330442907829204</v>
      </c>
      <c r="Q88">
        <f t="shared" si="25"/>
        <v>2.0965275129161749</v>
      </c>
      <c r="R88">
        <f t="shared" si="21"/>
        <v>-1.1616354355578429E-4</v>
      </c>
    </row>
    <row r="89" spans="1:18" x14ac:dyDescent="0.3">
      <c r="A89" s="1">
        <v>257.26670000000001</v>
      </c>
      <c r="B89" s="2">
        <v>15.01909</v>
      </c>
      <c r="C89" s="1">
        <f t="shared" si="15"/>
        <v>0.15019090000000002</v>
      </c>
      <c r="D89" s="1"/>
      <c r="E89" s="1">
        <f t="shared" si="16"/>
        <v>1.0228013277019858E-3</v>
      </c>
      <c r="F89" s="1"/>
      <c r="G89" s="2">
        <f t="shared" si="17"/>
        <v>-1.0190900000000003</v>
      </c>
      <c r="H89" s="2">
        <f t="shared" si="18"/>
        <v>-1.0190900000000003E-2</v>
      </c>
      <c r="I89" s="2">
        <f t="shared" si="22"/>
        <v>-6.9400117120798716E-5</v>
      </c>
      <c r="J89" s="2">
        <f t="shared" si="23"/>
        <v>6.8354007206500228E-2</v>
      </c>
      <c r="K89" s="1">
        <f t="shared" si="24"/>
        <v>-6.9400117120801819E-5</v>
      </c>
      <c r="L89" s="1"/>
      <c r="M89" s="1">
        <f t="shared" si="19"/>
        <v>0.17406205003285674</v>
      </c>
      <c r="N89">
        <f t="shared" si="20"/>
        <v>-1.0190900000000003E-2</v>
      </c>
      <c r="P89">
        <f t="shared" si="14"/>
        <v>0.82341344278226547</v>
      </c>
      <c r="Q89">
        <f t="shared" si="25"/>
        <v>2.0968051140338089</v>
      </c>
      <c r="R89">
        <f t="shared" si="21"/>
        <v>-6.6655095785163931E-5</v>
      </c>
    </row>
    <row r="90" spans="1:18" x14ac:dyDescent="0.3">
      <c r="A90" s="1">
        <v>258.10989999999998</v>
      </c>
      <c r="B90" s="2">
        <v>14.34585</v>
      </c>
      <c r="C90" s="1">
        <f t="shared" si="15"/>
        <v>0.14345850000000002</v>
      </c>
      <c r="D90" s="1"/>
      <c r="E90" s="1">
        <f t="shared" si="16"/>
        <v>9.7695362548686588E-4</v>
      </c>
      <c r="F90" s="1"/>
      <c r="G90" s="2">
        <f t="shared" si="17"/>
        <v>-0.34585000000000043</v>
      </c>
      <c r="H90" s="2">
        <f t="shared" si="18"/>
        <v>-3.4585000000000045E-3</v>
      </c>
      <c r="I90" s="2">
        <f t="shared" si="22"/>
        <v>-2.3552414905678852E-5</v>
      </c>
      <c r="J90" s="2">
        <f t="shared" si="23"/>
        <v>6.8334147810251766E-2</v>
      </c>
      <c r="K90" s="1">
        <f t="shared" si="24"/>
        <v>-2.3552414905671768E-5</v>
      </c>
      <c r="L90" s="1"/>
      <c r="M90" s="1">
        <f t="shared" si="19"/>
        <v>0.17401147849558052</v>
      </c>
      <c r="N90">
        <f t="shared" si="20"/>
        <v>-3.4585000000000045E-3</v>
      </c>
      <c r="P90">
        <f t="shared" si="14"/>
        <v>0.82343330217851385</v>
      </c>
      <c r="Q90">
        <f t="shared" si="25"/>
        <v>2.0968556855710849</v>
      </c>
      <c r="R90">
        <f t="shared" si="21"/>
        <v>-2.2621378749838359E-5</v>
      </c>
    </row>
    <row r="91" spans="1:18" x14ac:dyDescent="0.3">
      <c r="A91" s="1">
        <v>259.2002</v>
      </c>
      <c r="B91" s="2">
        <v>13.70781</v>
      </c>
      <c r="C91" s="1">
        <f t="shared" si="15"/>
        <v>0.13707810000000001</v>
      </c>
      <c r="D91" s="1"/>
      <c r="E91" s="1">
        <f t="shared" si="16"/>
        <v>9.3350304631549291E-4</v>
      </c>
      <c r="F91" s="1"/>
      <c r="G91" s="2">
        <f t="shared" si="17"/>
        <v>0.29218999999999973</v>
      </c>
      <c r="H91" s="2">
        <f t="shared" si="18"/>
        <v>2.9218999999999972E-3</v>
      </c>
      <c r="I91" s="2">
        <f t="shared" si="22"/>
        <v>1.9898164265694053E-5</v>
      </c>
      <c r="J91" s="2">
        <f t="shared" si="23"/>
        <v>6.8355842778750647E-2</v>
      </c>
      <c r="K91" s="1">
        <f t="shared" si="24"/>
        <v>1.9898164265688991E-5</v>
      </c>
      <c r="L91" s="1"/>
      <c r="M91" s="1">
        <f t="shared" si="19"/>
        <v>0.17406672427920963</v>
      </c>
      <c r="N91">
        <f t="shared" si="20"/>
        <v>2.9218999999999972E-3</v>
      </c>
      <c r="P91">
        <f t="shared" si="14"/>
        <v>0.82341160721001505</v>
      </c>
      <c r="Q91">
        <f t="shared" si="25"/>
        <v>2.0968004397874562</v>
      </c>
      <c r="R91">
        <f t="shared" si="21"/>
        <v>1.9111078532047578E-5</v>
      </c>
    </row>
    <row r="92" spans="1:18" x14ac:dyDescent="0.3">
      <c r="A92" s="1">
        <v>261.59550000000002</v>
      </c>
      <c r="B92" s="2">
        <v>12.83503</v>
      </c>
      <c r="C92" s="1">
        <f t="shared" si="15"/>
        <v>0.1283503</v>
      </c>
      <c r="D92" s="1"/>
      <c r="E92" s="1">
        <f t="shared" si="16"/>
        <v>8.7406665284613225E-4</v>
      </c>
      <c r="F92" s="1"/>
      <c r="G92" s="2">
        <f t="shared" si="17"/>
        <v>1.1649700000000003</v>
      </c>
      <c r="H92" s="2">
        <f t="shared" si="18"/>
        <v>1.1649700000000002E-2</v>
      </c>
      <c r="I92" s="2">
        <f t="shared" si="22"/>
        <v>7.9334557735054683E-5</v>
      </c>
      <c r="J92" s="2">
        <f t="shared" si="23"/>
        <v>6.8545872844893427E-2</v>
      </c>
      <c r="K92" s="1">
        <f t="shared" si="24"/>
        <v>7.933455773505528E-5</v>
      </c>
      <c r="L92" s="1"/>
      <c r="M92" s="1">
        <f t="shared" si="19"/>
        <v>0.1745506318690129</v>
      </c>
      <c r="N92">
        <f t="shared" si="20"/>
        <v>1.1649700000000002E-2</v>
      </c>
      <c r="P92">
        <f t="shared" si="14"/>
        <v>0.82322157714387223</v>
      </c>
      <c r="Q92">
        <f t="shared" si="25"/>
        <v>2.0963165321976529</v>
      </c>
      <c r="R92">
        <f t="shared" si="21"/>
        <v>7.6178839198076564E-5</v>
      </c>
    </row>
    <row r="93" spans="1:18" x14ac:dyDescent="0.3">
      <c r="A93" s="1">
        <v>262.41489999999999</v>
      </c>
      <c r="B93" s="2">
        <v>12.286300000000001</v>
      </c>
      <c r="C93" s="1">
        <f t="shared" si="15"/>
        <v>0.122863</v>
      </c>
      <c r="D93" s="1"/>
      <c r="E93" s="1">
        <f t="shared" si="16"/>
        <v>8.3669809239740264E-4</v>
      </c>
      <c r="F93" s="1"/>
      <c r="G93" s="2">
        <f t="shared" si="17"/>
        <v>1.7136999999999993</v>
      </c>
      <c r="H93" s="2">
        <f t="shared" si="18"/>
        <v>1.7136999999999993E-2</v>
      </c>
      <c r="I93" s="2">
        <f t="shared" si="22"/>
        <v>1.1670311818378424E-4</v>
      </c>
      <c r="J93" s="2">
        <f t="shared" si="23"/>
        <v>6.8641499379933218E-2</v>
      </c>
      <c r="K93" s="1">
        <f t="shared" si="24"/>
        <v>1.1670311818378667E-4</v>
      </c>
      <c r="L93" s="1"/>
      <c r="M93" s="1">
        <f t="shared" si="19"/>
        <v>0.17479414284089023</v>
      </c>
      <c r="N93">
        <f t="shared" si="20"/>
        <v>1.7136999999999993E-2</v>
      </c>
      <c r="P93">
        <f t="shared" si="14"/>
        <v>0.82312595060883242</v>
      </c>
      <c r="Q93">
        <f t="shared" si="25"/>
        <v>2.0960730212257754</v>
      </c>
      <c r="R93">
        <f t="shared" si="21"/>
        <v>1.1204796015222377E-4</v>
      </c>
    </row>
    <row r="94" spans="1:18" x14ac:dyDescent="0.3">
      <c r="A94" s="1">
        <v>263.51459999999997</v>
      </c>
      <c r="B94" s="2">
        <v>11.560219999999999</v>
      </c>
      <c r="C94" s="1">
        <f t="shared" si="15"/>
        <v>0.11560219999999999</v>
      </c>
      <c r="D94" s="1"/>
      <c r="E94" s="1">
        <f t="shared" si="16"/>
        <v>7.8725198161320347E-4</v>
      </c>
      <c r="F94" s="1"/>
      <c r="G94" s="2">
        <f t="shared" si="17"/>
        <v>2.4397800000000007</v>
      </c>
      <c r="H94" s="2">
        <f t="shared" si="18"/>
        <v>2.4397800000000008E-2</v>
      </c>
      <c r="I94" s="2">
        <f t="shared" si="22"/>
        <v>1.661492289679835E-4</v>
      </c>
      <c r="J94" s="2">
        <f t="shared" si="23"/>
        <v>6.8824213687029304E-2</v>
      </c>
      <c r="K94" s="1">
        <f t="shared" si="24"/>
        <v>1.6614922896798014E-4</v>
      </c>
      <c r="L94" s="1"/>
      <c r="M94" s="1">
        <f t="shared" si="19"/>
        <v>0.17525942100325748</v>
      </c>
      <c r="N94">
        <f t="shared" si="20"/>
        <v>2.4397800000000008E-2</v>
      </c>
      <c r="P94">
        <f t="shared" si="14"/>
        <v>0.82294323630173638</v>
      </c>
      <c r="Q94">
        <f t="shared" si="25"/>
        <v>2.0956077430634084</v>
      </c>
      <c r="R94">
        <f t="shared" si="21"/>
        <v>1.5948631036991618E-4</v>
      </c>
    </row>
    <row r="95" spans="1:18" x14ac:dyDescent="0.3">
      <c r="A95" s="1">
        <v>264.97149999999999</v>
      </c>
      <c r="B95" s="2">
        <v>10.95086</v>
      </c>
      <c r="C95" s="1">
        <f t="shared" si="15"/>
        <v>0.10950860000000001</v>
      </c>
      <c r="D95" s="1"/>
      <c r="E95" s="1">
        <f t="shared" si="16"/>
        <v>7.4575451292179277E-4</v>
      </c>
      <c r="F95" s="1"/>
      <c r="G95" s="2">
        <f t="shared" si="17"/>
        <v>3.0491399999999995</v>
      </c>
      <c r="H95" s="2">
        <f t="shared" si="18"/>
        <v>3.0491399999999995E-2</v>
      </c>
      <c r="I95" s="2">
        <f t="shared" si="22"/>
        <v>2.0764669765939428E-4</v>
      </c>
      <c r="J95" s="2">
        <f t="shared" si="23"/>
        <v>6.9126734160849274E-2</v>
      </c>
      <c r="K95" s="1">
        <f t="shared" si="24"/>
        <v>2.0764669765939051E-4</v>
      </c>
      <c r="L95" s="1"/>
      <c r="M95" s="1">
        <f t="shared" si="19"/>
        <v>0.17602978306397668</v>
      </c>
      <c r="N95">
        <f t="shared" si="20"/>
        <v>3.0491399999999995E-2</v>
      </c>
      <c r="P95">
        <f t="shared" si="14"/>
        <v>0.82264071582791642</v>
      </c>
      <c r="Q95">
        <f t="shared" si="25"/>
        <v>2.094837381002689</v>
      </c>
      <c r="R95">
        <f t="shared" si="21"/>
        <v>1.9924637553160585E-4</v>
      </c>
    </row>
    <row r="96" spans="1:18" x14ac:dyDescent="0.3">
      <c r="A96" s="1">
        <v>266.74149999999997</v>
      </c>
      <c r="B96" s="2">
        <v>10.26896</v>
      </c>
      <c r="C96" s="1">
        <f t="shared" si="15"/>
        <v>0.10268959999999999</v>
      </c>
      <c r="D96" s="1"/>
      <c r="E96" s="1">
        <f t="shared" si="16"/>
        <v>6.9931706395784182E-4</v>
      </c>
      <c r="F96" s="1"/>
      <c r="G96" s="2">
        <f t="shared" si="17"/>
        <v>3.7310400000000001</v>
      </c>
      <c r="H96" s="2">
        <f t="shared" si="18"/>
        <v>3.7310400000000001E-2</v>
      </c>
      <c r="I96" s="2">
        <f t="shared" si="22"/>
        <v>2.5408414662334515E-4</v>
      </c>
      <c r="J96" s="2">
        <f t="shared" si="23"/>
        <v>6.957646310037259E-2</v>
      </c>
      <c r="K96" s="1">
        <f t="shared" si="24"/>
        <v>2.5408414662334537E-4</v>
      </c>
      <c r="L96" s="1"/>
      <c r="M96" s="1">
        <f t="shared" si="19"/>
        <v>0.17717500840440248</v>
      </c>
      <c r="N96">
        <f t="shared" si="20"/>
        <v>3.7310400000000001E-2</v>
      </c>
      <c r="P96">
        <f t="shared" si="14"/>
        <v>0.82219098688839309</v>
      </c>
      <c r="Q96">
        <f t="shared" si="25"/>
        <v>2.0936921556622634</v>
      </c>
      <c r="R96">
        <f t="shared" si="21"/>
        <v>2.4367191738014024E-4</v>
      </c>
    </row>
    <row r="97" spans="1:18" x14ac:dyDescent="0.3">
      <c r="A97" s="1">
        <v>268.64229999999998</v>
      </c>
      <c r="B97" s="2">
        <v>9.5857360000000007</v>
      </c>
      <c r="C97" s="1">
        <f t="shared" si="15"/>
        <v>9.5857360000000003E-2</v>
      </c>
      <c r="D97" s="1"/>
      <c r="E97" s="1">
        <f t="shared" si="16"/>
        <v>6.5278945047940462E-4</v>
      </c>
      <c r="F97" s="1"/>
      <c r="G97" s="2">
        <f t="shared" si="17"/>
        <v>4.4142639999999993</v>
      </c>
      <c r="H97" s="2">
        <f t="shared" si="18"/>
        <v>4.414263999999999E-2</v>
      </c>
      <c r="I97" s="2">
        <f t="shared" si="22"/>
        <v>3.0061176010178224E-4</v>
      </c>
      <c r="J97" s="2">
        <f t="shared" si="23"/>
        <v>7.0147865933974055E-2</v>
      </c>
      <c r="K97" s="1">
        <f t="shared" si="24"/>
        <v>3.0061176010177986E-4</v>
      </c>
      <c r="L97" s="1"/>
      <c r="M97" s="1">
        <f t="shared" si="19"/>
        <v>0.17863007377183268</v>
      </c>
      <c r="N97">
        <f t="shared" si="20"/>
        <v>4.414263999999999E-2</v>
      </c>
      <c r="P97">
        <f t="shared" si="14"/>
        <v>0.82161958405479163</v>
      </c>
      <c r="Q97">
        <f t="shared" si="25"/>
        <v>2.0922370902948328</v>
      </c>
      <c r="R97">
        <f t="shared" si="21"/>
        <v>2.8809249817189961E-4</v>
      </c>
    </row>
    <row r="98" spans="1:18" x14ac:dyDescent="0.3">
      <c r="A98" s="1">
        <v>270.97859999999997</v>
      </c>
      <c r="B98" s="2">
        <v>8.8682230000000004</v>
      </c>
      <c r="C98" s="1">
        <f t="shared" si="15"/>
        <v>8.8682230000000001E-2</v>
      </c>
      <c r="D98" s="1"/>
      <c r="E98" s="1">
        <f t="shared" si="16"/>
        <v>6.0392675313599472E-4</v>
      </c>
      <c r="F98" s="1"/>
      <c r="G98" s="2">
        <f t="shared" si="17"/>
        <v>5.1317769999999996</v>
      </c>
      <c r="H98" s="2">
        <f t="shared" si="18"/>
        <v>5.1317769999999999E-2</v>
      </c>
      <c r="I98" s="2">
        <f t="shared" si="22"/>
        <v>3.4947445744519225E-4</v>
      </c>
      <c r="J98" s="2">
        <f t="shared" si="23"/>
        <v>7.0964343108903261E-2</v>
      </c>
      <c r="K98" s="1">
        <f t="shared" si="24"/>
        <v>3.4947445744519453E-4</v>
      </c>
      <c r="L98" s="1"/>
      <c r="M98" s="1">
        <f t="shared" si="19"/>
        <v>0.18070921582481972</v>
      </c>
      <c r="N98">
        <f t="shared" si="20"/>
        <v>5.1317769999999999E-2</v>
      </c>
      <c r="P98">
        <f t="shared" si="14"/>
        <v>0.82080310687986247</v>
      </c>
      <c r="Q98">
        <f t="shared" si="25"/>
        <v>2.090157948241846</v>
      </c>
      <c r="R98">
        <f t="shared" si="21"/>
        <v>3.3458743808984377E-4</v>
      </c>
    </row>
    <row r="99" spans="1:18" x14ac:dyDescent="0.3">
      <c r="A99" s="1">
        <v>273.68040000000002</v>
      </c>
      <c r="B99" s="2">
        <v>8.1816119999999994</v>
      </c>
      <c r="C99" s="1">
        <f t="shared" si="15"/>
        <v>8.1816119999999992E-2</v>
      </c>
      <c r="D99" s="1"/>
      <c r="E99" s="1">
        <f t="shared" si="16"/>
        <v>5.571684846646832E-4</v>
      </c>
      <c r="F99" s="1"/>
      <c r="G99" s="2">
        <f t="shared" si="17"/>
        <v>5.8183880000000006</v>
      </c>
      <c r="H99" s="2">
        <f t="shared" si="18"/>
        <v>5.8183880000000007E-2</v>
      </c>
      <c r="I99" s="2">
        <f t="shared" si="22"/>
        <v>3.9623272591650372E-4</v>
      </c>
      <c r="J99" s="2">
        <f t="shared" si="23"/>
        <v>7.2034884687784489E-2</v>
      </c>
      <c r="K99" s="1">
        <f t="shared" si="24"/>
        <v>3.9623272591650372E-4</v>
      </c>
      <c r="L99" s="1"/>
      <c r="M99" s="1">
        <f t="shared" si="19"/>
        <v>0.18343532756984932</v>
      </c>
      <c r="N99">
        <f t="shared" si="20"/>
        <v>5.8183880000000007E-2</v>
      </c>
      <c r="P99">
        <f t="shared" ref="P99:P117" si="26">$O$3-J99</f>
        <v>0.81973256530098115</v>
      </c>
      <c r="Q99">
        <f t="shared" si="25"/>
        <v>2.0874318364968163</v>
      </c>
      <c r="R99">
        <f t="shared" si="21"/>
        <v>3.7885910708180924E-4</v>
      </c>
    </row>
    <row r="100" spans="1:18" x14ac:dyDescent="0.3">
      <c r="A100" s="1">
        <v>275.6463</v>
      </c>
      <c r="B100" s="2">
        <v>7.6186059999999998</v>
      </c>
      <c r="C100" s="1">
        <f t="shared" si="15"/>
        <v>7.618606E-2</v>
      </c>
      <c r="D100" s="1"/>
      <c r="E100" s="1">
        <f t="shared" si="16"/>
        <v>5.1882772738150672E-4</v>
      </c>
      <c r="F100" s="1"/>
      <c r="G100" s="2">
        <f t="shared" si="17"/>
        <v>6.3813940000000002</v>
      </c>
      <c r="H100" s="2">
        <f t="shared" si="18"/>
        <v>6.381394E-2</v>
      </c>
      <c r="I100" s="2">
        <f t="shared" si="22"/>
        <v>4.3457348319968019E-4</v>
      </c>
      <c r="J100" s="2">
        <f t="shared" si="23"/>
        <v>7.288921269840673E-2</v>
      </c>
      <c r="K100" s="1">
        <f t="shared" si="24"/>
        <v>4.3457348319967998E-4</v>
      </c>
      <c r="L100" s="1"/>
      <c r="M100" s="1">
        <f t="shared" si="19"/>
        <v>0.18561085598444763</v>
      </c>
      <c r="N100">
        <f t="shared" si="20"/>
        <v>6.381394E-2</v>
      </c>
      <c r="P100">
        <f t="shared" si="26"/>
        <v>0.81887823729035891</v>
      </c>
      <c r="Q100">
        <f t="shared" si="25"/>
        <v>2.0852563080822182</v>
      </c>
      <c r="R100">
        <f t="shared" si="21"/>
        <v>4.1508568192634166E-4</v>
      </c>
    </row>
    <row r="101" spans="1:18" x14ac:dyDescent="0.3">
      <c r="A101" s="1">
        <v>278.34949999999998</v>
      </c>
      <c r="B101" s="2">
        <v>7.0375110000000003</v>
      </c>
      <c r="C101" s="1">
        <f t="shared" si="15"/>
        <v>7.0375110000000005E-2</v>
      </c>
      <c r="D101" s="1"/>
      <c r="E101" s="1">
        <f t="shared" si="16"/>
        <v>4.7925510763417283E-4</v>
      </c>
      <c r="F101" s="1"/>
      <c r="G101" s="2">
        <f t="shared" si="17"/>
        <v>6.9624889999999997</v>
      </c>
      <c r="H101" s="2">
        <f t="shared" si="18"/>
        <v>6.9624889999999995E-2</v>
      </c>
      <c r="I101" s="2">
        <f t="shared" si="22"/>
        <v>4.7414610294701408E-4</v>
      </c>
      <c r="J101" s="2">
        <f t="shared" si="23"/>
        <v>7.4170924443893088E-2</v>
      </c>
      <c r="K101" s="1">
        <f t="shared" si="24"/>
        <v>4.7414610294701354E-4</v>
      </c>
      <c r="L101" s="1"/>
      <c r="M101" s="1">
        <f t="shared" si="19"/>
        <v>0.18887470814305715</v>
      </c>
      <c r="N101">
        <f t="shared" si="20"/>
        <v>6.9624889999999995E-2</v>
      </c>
      <c r="P101">
        <f t="shared" si="26"/>
        <v>0.81759652554487261</v>
      </c>
      <c r="Q101">
        <f t="shared" si="25"/>
        <v>2.0819924559236087</v>
      </c>
      <c r="R101">
        <f t="shared" si="21"/>
        <v>4.5217487085925224E-4</v>
      </c>
    </row>
    <row r="102" spans="1:18" x14ac:dyDescent="0.3">
      <c r="A102" s="1">
        <v>280.92360000000002</v>
      </c>
      <c r="B102" s="2">
        <v>6.4964089999999999</v>
      </c>
      <c r="C102" s="1">
        <f t="shared" si="15"/>
        <v>6.4964090000000002E-2</v>
      </c>
      <c r="D102" s="1"/>
      <c r="E102" s="1">
        <f t="shared" si="16"/>
        <v>4.4240601464503703E-4</v>
      </c>
      <c r="F102" s="1"/>
      <c r="G102" s="2">
        <f t="shared" si="17"/>
        <v>7.5035910000000001</v>
      </c>
      <c r="H102" s="2">
        <f t="shared" si="18"/>
        <v>7.5035909999999997E-2</v>
      </c>
      <c r="I102" s="2">
        <f t="shared" si="22"/>
        <v>5.1099519593614988E-4</v>
      </c>
      <c r="J102" s="2">
        <f t="shared" si="23"/>
        <v>7.5486277177752359E-2</v>
      </c>
      <c r="K102" s="1">
        <f t="shared" si="24"/>
        <v>5.1099519593615173E-4</v>
      </c>
      <c r="L102" s="1"/>
      <c r="M102" s="1">
        <f t="shared" si="19"/>
        <v>0.19222422637510742</v>
      </c>
      <c r="N102">
        <f t="shared" si="20"/>
        <v>7.5035909999999997E-2</v>
      </c>
      <c r="P102">
        <f t="shared" si="26"/>
        <v>0.81628117281101331</v>
      </c>
      <c r="Q102">
        <f t="shared" si="25"/>
        <v>2.0786429376915585</v>
      </c>
      <c r="R102">
        <f t="shared" si="21"/>
        <v>4.865324344237283E-4</v>
      </c>
    </row>
    <row r="103" spans="1:18" x14ac:dyDescent="0.3">
      <c r="A103" s="1">
        <v>283.4984</v>
      </c>
      <c r="B103" s="2">
        <v>6.0008100000000004</v>
      </c>
      <c r="C103" s="1">
        <f t="shared" si="15"/>
        <v>6.0008100000000002E-2</v>
      </c>
      <c r="D103" s="1"/>
      <c r="E103" s="1">
        <f t="shared" si="16"/>
        <v>4.0865567989054947E-4</v>
      </c>
      <c r="F103" s="1"/>
      <c r="G103" s="2">
        <f t="shared" si="17"/>
        <v>7.9991899999999996</v>
      </c>
      <c r="H103" s="2">
        <f t="shared" si="18"/>
        <v>7.9991899999999991E-2</v>
      </c>
      <c r="I103" s="2">
        <f t="shared" si="22"/>
        <v>5.4474553069063739E-4</v>
      </c>
      <c r="J103" s="2">
        <f t="shared" si="23"/>
        <v>7.6888887970174596E-2</v>
      </c>
      <c r="K103" s="1">
        <f t="shared" si="24"/>
        <v>5.4474553069063512E-4</v>
      </c>
      <c r="L103" s="1"/>
      <c r="M103" s="1">
        <f t="shared" si="19"/>
        <v>0.19579594542867604</v>
      </c>
      <c r="N103">
        <f t="shared" si="20"/>
        <v>7.9991899999999991E-2</v>
      </c>
      <c r="P103">
        <f t="shared" si="26"/>
        <v>0.8148785620185911</v>
      </c>
      <c r="Q103">
        <f t="shared" si="25"/>
        <v>2.0750712186379898</v>
      </c>
      <c r="R103">
        <f t="shared" si="21"/>
        <v>5.1777582445090842E-4</v>
      </c>
    </row>
    <row r="104" spans="1:18" x14ac:dyDescent="0.3">
      <c r="A104" s="1">
        <v>287.50299999999999</v>
      </c>
      <c r="B104" s="2">
        <v>5.4785029999999999</v>
      </c>
      <c r="C104" s="1">
        <f t="shared" si="15"/>
        <v>5.4785029999999998E-2</v>
      </c>
      <c r="D104" s="1"/>
      <c r="E104" s="1">
        <f t="shared" si="16"/>
        <v>3.7308652802661886E-4</v>
      </c>
      <c r="F104" s="1"/>
      <c r="G104" s="2">
        <f t="shared" si="17"/>
        <v>8.5214970000000001</v>
      </c>
      <c r="H104" s="2">
        <f t="shared" si="18"/>
        <v>8.5214970000000001E-2</v>
      </c>
      <c r="I104" s="2">
        <f t="shared" si="22"/>
        <v>5.8031468255456806E-4</v>
      </c>
      <c r="J104" s="2">
        <f t="shared" si="23"/>
        <v>7.9212816147932616E-2</v>
      </c>
      <c r="K104" s="1">
        <f t="shared" si="24"/>
        <v>5.8031468255456968E-4</v>
      </c>
      <c r="L104" s="1"/>
      <c r="M104" s="1">
        <f t="shared" si="19"/>
        <v>0.20171377993876771</v>
      </c>
      <c r="N104">
        <f t="shared" si="20"/>
        <v>8.5214970000000001E-2</v>
      </c>
      <c r="P104">
        <f t="shared" si="26"/>
        <v>0.81255463384083304</v>
      </c>
      <c r="Q104">
        <f t="shared" si="25"/>
        <v>2.069153384127898</v>
      </c>
      <c r="R104">
        <f t="shared" si="21"/>
        <v>5.5001094358086804E-4</v>
      </c>
    </row>
    <row r="105" spans="1:18" x14ac:dyDescent="0.3">
      <c r="A105" s="1">
        <v>291.26339999999999</v>
      </c>
      <c r="B105" s="2">
        <v>4.948283</v>
      </c>
      <c r="C105" s="1">
        <f t="shared" si="15"/>
        <v>4.9482829999999998E-2</v>
      </c>
      <c r="D105" s="1"/>
      <c r="E105" s="1">
        <f t="shared" si="16"/>
        <v>3.3697850017845051E-4</v>
      </c>
      <c r="F105" s="1"/>
      <c r="G105" s="2">
        <f t="shared" si="17"/>
        <v>9.051717</v>
      </c>
      <c r="H105" s="2">
        <f t="shared" si="18"/>
        <v>9.0517169999999994E-2</v>
      </c>
      <c r="I105" s="2">
        <f t="shared" si="22"/>
        <v>6.1642271040273635E-4</v>
      </c>
      <c r="J105" s="2">
        <f t="shared" si="23"/>
        <v>8.1530812108131068E-2</v>
      </c>
      <c r="K105" s="1">
        <f t="shared" si="24"/>
        <v>6.1642271040273624E-4</v>
      </c>
      <c r="L105" s="1"/>
      <c r="M105" s="1">
        <f t="shared" si="19"/>
        <v>0.20761650818088975</v>
      </c>
      <c r="N105">
        <f t="shared" si="20"/>
        <v>9.0517169999999994E-2</v>
      </c>
      <c r="P105">
        <f t="shared" si="26"/>
        <v>0.8102366378806346</v>
      </c>
      <c r="Q105">
        <f t="shared" si="25"/>
        <v>2.0632506558857759</v>
      </c>
      <c r="R105">
        <f t="shared" si="21"/>
        <v>5.8256677043554399E-4</v>
      </c>
    </row>
    <row r="106" spans="1:18" x14ac:dyDescent="0.3">
      <c r="A106" s="1">
        <v>295.33780000000002</v>
      </c>
      <c r="B106" s="2">
        <v>4.4237140000000004</v>
      </c>
      <c r="C106" s="1">
        <f t="shared" si="15"/>
        <v>4.4237140000000001E-2</v>
      </c>
      <c r="D106" s="1"/>
      <c r="E106" s="1">
        <f t="shared" si="16"/>
        <v>3.0125530591892463E-4</v>
      </c>
      <c r="F106" s="1"/>
      <c r="G106" s="2">
        <f t="shared" si="17"/>
        <v>9.5762859999999996</v>
      </c>
      <c r="H106" s="2">
        <f t="shared" si="18"/>
        <v>9.5762859999999991E-2</v>
      </c>
      <c r="I106" s="2">
        <f t="shared" si="22"/>
        <v>6.5214590466226223E-4</v>
      </c>
      <c r="J106" s="2">
        <f t="shared" si="23"/>
        <v>8.4187915382087003E-2</v>
      </c>
      <c r="K106" s="1">
        <f t="shared" si="24"/>
        <v>6.5214590466226158E-4</v>
      </c>
      <c r="L106" s="1"/>
      <c r="M106" s="1">
        <f t="shared" si="19"/>
        <v>0.21438276610658169</v>
      </c>
      <c r="N106">
        <f t="shared" si="20"/>
        <v>9.5762859999999991E-2</v>
      </c>
      <c r="P106">
        <f t="shared" si="26"/>
        <v>0.80757953460667864</v>
      </c>
      <c r="Q106">
        <f t="shared" si="25"/>
        <v>2.0564843979600838</v>
      </c>
      <c r="R106">
        <f t="shared" si="21"/>
        <v>6.1430673479834826E-4</v>
      </c>
    </row>
    <row r="107" spans="1:18" x14ac:dyDescent="0.3">
      <c r="A107" s="1">
        <v>300.04000000000002</v>
      </c>
      <c r="B107" s="2">
        <v>3.896744</v>
      </c>
      <c r="C107" s="1">
        <f t="shared" si="15"/>
        <v>3.8967439999999999E-2</v>
      </c>
      <c r="D107" s="1"/>
      <c r="E107" s="1">
        <f t="shared" si="16"/>
        <v>2.6536860335178405E-4</v>
      </c>
      <c r="F107" s="1"/>
      <c r="G107" s="2">
        <f t="shared" si="17"/>
        <v>10.103256</v>
      </c>
      <c r="H107" s="2">
        <f t="shared" si="18"/>
        <v>0.10103255999999999</v>
      </c>
      <c r="I107" s="2">
        <f t="shared" si="22"/>
        <v>6.8803260722940282E-4</v>
      </c>
      <c r="J107" s="2">
        <f t="shared" si="23"/>
        <v>8.7423182307801106E-2</v>
      </c>
      <c r="K107" s="1">
        <f t="shared" si="24"/>
        <v>6.8803260722940325E-4</v>
      </c>
      <c r="L107" s="1"/>
      <c r="M107" s="1">
        <f t="shared" si="19"/>
        <v>0.22262130568176761</v>
      </c>
      <c r="N107">
        <f t="shared" si="20"/>
        <v>0.10103255999999999</v>
      </c>
      <c r="P107">
        <f t="shared" si="26"/>
        <v>0.80434426768096456</v>
      </c>
      <c r="Q107">
        <f t="shared" si="25"/>
        <v>2.0482458583848979</v>
      </c>
      <c r="R107">
        <f t="shared" si="21"/>
        <v>6.4551478291437322E-4</v>
      </c>
    </row>
    <row r="108" spans="1:18" x14ac:dyDescent="0.3">
      <c r="A108" s="1">
        <v>305.37</v>
      </c>
      <c r="B108" s="2">
        <v>3.360258</v>
      </c>
      <c r="C108" s="1">
        <f t="shared" si="15"/>
        <v>3.360258E-2</v>
      </c>
      <c r="D108" s="1"/>
      <c r="E108" s="1">
        <f t="shared" si="16"/>
        <v>2.2883386036179416E-4</v>
      </c>
      <c r="F108" s="1"/>
      <c r="G108" s="2">
        <f t="shared" si="17"/>
        <v>10.639742</v>
      </c>
      <c r="H108" s="2">
        <f t="shared" si="18"/>
        <v>0.10639742000000001</v>
      </c>
      <c r="I108" s="2">
        <f t="shared" si="22"/>
        <v>7.2456735021939284E-4</v>
      </c>
      <c r="J108" s="2">
        <f t="shared" si="23"/>
        <v>9.1285126284470455E-2</v>
      </c>
      <c r="K108" s="1">
        <f t="shared" si="24"/>
        <v>7.2456735021939229E-4</v>
      </c>
      <c r="L108" s="1"/>
      <c r="M108" s="1">
        <f t="shared" si="19"/>
        <v>0.23245566526306197</v>
      </c>
      <c r="N108">
        <f t="shared" si="20"/>
        <v>0.10639742000000001</v>
      </c>
      <c r="P108">
        <f t="shared" si="26"/>
        <v>0.80048232370429517</v>
      </c>
      <c r="Q108">
        <f t="shared" si="25"/>
        <v>2.0384114988036037</v>
      </c>
      <c r="R108">
        <f t="shared" si="21"/>
        <v>6.7652789316730575E-4</v>
      </c>
    </row>
    <row r="109" spans="1:18" x14ac:dyDescent="0.3">
      <c r="A109" s="1">
        <v>310.7002</v>
      </c>
      <c r="B109" s="2">
        <v>2.8372920000000001</v>
      </c>
      <c r="C109" s="1">
        <f t="shared" si="15"/>
        <v>2.8372920000000003E-2</v>
      </c>
      <c r="D109" s="1"/>
      <c r="E109" s="1">
        <f t="shared" si="16"/>
        <v>1.9321983054087981E-4</v>
      </c>
      <c r="F109" s="1"/>
      <c r="G109" s="2">
        <f t="shared" si="17"/>
        <v>11.162708</v>
      </c>
      <c r="H109" s="2">
        <f t="shared" si="18"/>
        <v>0.11162708</v>
      </c>
      <c r="I109" s="2">
        <f t="shared" si="22"/>
        <v>7.6018138004030724E-4</v>
      </c>
      <c r="J109" s="2">
        <f t="shared" si="23"/>
        <v>9.5337045076361288E-2</v>
      </c>
      <c r="K109" s="1">
        <f t="shared" si="24"/>
        <v>7.6018138004030605E-4</v>
      </c>
      <c r="L109" s="1"/>
      <c r="M109" s="1">
        <f t="shared" si="19"/>
        <v>0.24277379173884384</v>
      </c>
      <c r="N109">
        <f t="shared" si="20"/>
        <v>0.11162708</v>
      </c>
      <c r="P109">
        <f t="shared" si="26"/>
        <v>0.79643040491240435</v>
      </c>
      <c r="Q109">
        <f t="shared" si="25"/>
        <v>2.0280933723278216</v>
      </c>
      <c r="R109">
        <f t="shared" si="21"/>
        <v>7.0618788028422891E-4</v>
      </c>
    </row>
    <row r="110" spans="1:18" x14ac:dyDescent="0.3">
      <c r="A110" s="1">
        <v>315.71620000000001</v>
      </c>
      <c r="B110" s="2">
        <v>2.2882760000000002</v>
      </c>
      <c r="C110" s="1">
        <f t="shared" si="15"/>
        <v>2.2882760000000002E-2</v>
      </c>
      <c r="D110" s="1"/>
      <c r="E110" s="1">
        <f t="shared" si="16"/>
        <v>1.5583179346741974E-4</v>
      </c>
      <c r="F110" s="1"/>
      <c r="G110" s="2">
        <f t="shared" si="17"/>
        <v>11.711724</v>
      </c>
      <c r="H110" s="2">
        <f t="shared" si="18"/>
        <v>0.11711724</v>
      </c>
      <c r="I110" s="2">
        <f t="shared" si="22"/>
        <v>7.9756941711376717E-4</v>
      </c>
      <c r="J110" s="2">
        <f t="shared" si="23"/>
        <v>9.9337653272603965E-2</v>
      </c>
      <c r="K110" s="1">
        <f t="shared" si="24"/>
        <v>7.9756941711376836E-4</v>
      </c>
      <c r="L110" s="1"/>
      <c r="M110" s="1">
        <f t="shared" si="19"/>
        <v>0.25296125685573939</v>
      </c>
      <c r="N110">
        <f t="shared" si="20"/>
        <v>0.11711724</v>
      </c>
      <c r="P110">
        <f t="shared" si="26"/>
        <v>0.79242979671616176</v>
      </c>
      <c r="Q110">
        <f t="shared" si="25"/>
        <v>2.0179059072109262</v>
      </c>
      <c r="R110">
        <f t="shared" si="21"/>
        <v>7.3719858091830879E-4</v>
      </c>
    </row>
    <row r="111" spans="1:18" x14ac:dyDescent="0.3">
      <c r="A111" s="1">
        <v>321.67509999999999</v>
      </c>
      <c r="B111" s="2">
        <v>1.8309869999999999</v>
      </c>
      <c r="C111" s="1">
        <f t="shared" si="15"/>
        <v>1.8309869999999999E-2</v>
      </c>
      <c r="D111" s="1"/>
      <c r="E111" s="1">
        <f t="shared" si="16"/>
        <v>1.2469037302560113E-4</v>
      </c>
      <c r="F111" s="1"/>
      <c r="G111" s="2">
        <f t="shared" si="17"/>
        <v>12.169013</v>
      </c>
      <c r="H111" s="2">
        <f t="shared" si="18"/>
        <v>0.12169012999999999</v>
      </c>
      <c r="I111" s="2">
        <f t="shared" si="22"/>
        <v>8.2871083755558584E-4</v>
      </c>
      <c r="J111" s="2">
        <f t="shared" si="23"/>
        <v>0.10427585828251393</v>
      </c>
      <c r="K111" s="1">
        <f t="shared" si="24"/>
        <v>8.2871083755558681E-4</v>
      </c>
      <c r="L111" s="1"/>
      <c r="M111" s="1">
        <f t="shared" si="19"/>
        <v>0.26553629265299272</v>
      </c>
      <c r="N111">
        <f t="shared" si="20"/>
        <v>0.12169012999999999</v>
      </c>
      <c r="P111">
        <f t="shared" si="26"/>
        <v>0.78749159170625171</v>
      </c>
      <c r="Q111">
        <f t="shared" si="25"/>
        <v>2.0053308714136731</v>
      </c>
      <c r="R111">
        <f t="shared" si="21"/>
        <v>7.6120940307577295E-4</v>
      </c>
    </row>
    <row r="112" spans="1:18" x14ac:dyDescent="0.3">
      <c r="A112" s="1">
        <v>328.5772</v>
      </c>
      <c r="B112" s="2">
        <v>1.468394</v>
      </c>
      <c r="C112" s="1">
        <f t="shared" si="15"/>
        <v>1.4683939999999999E-2</v>
      </c>
      <c r="D112" s="1"/>
      <c r="E112" s="1">
        <f t="shared" si="16"/>
        <v>9.9997758372153675E-5</v>
      </c>
      <c r="F112" s="1"/>
      <c r="G112" s="2">
        <f t="shared" si="17"/>
        <v>12.531606</v>
      </c>
      <c r="H112" s="2">
        <f t="shared" si="18"/>
        <v>0.12531606000000001</v>
      </c>
      <c r="I112" s="2">
        <f t="shared" si="22"/>
        <v>8.5340345220903332E-4</v>
      </c>
      <c r="J112" s="2">
        <f t="shared" si="23"/>
        <v>0.11016613425000592</v>
      </c>
      <c r="K112" s="1">
        <f t="shared" si="24"/>
        <v>8.5340345220903408E-4</v>
      </c>
      <c r="L112" s="1"/>
      <c r="M112" s="1">
        <f t="shared" si="19"/>
        <v>0.28053575723542068</v>
      </c>
      <c r="N112">
        <f t="shared" si="20"/>
        <v>0.12531606000000001</v>
      </c>
      <c r="P112">
        <f t="shared" si="26"/>
        <v>0.78160131573875979</v>
      </c>
      <c r="Q112">
        <f t="shared" si="25"/>
        <v>1.9903314068312452</v>
      </c>
      <c r="R112">
        <f t="shared" si="21"/>
        <v>7.7802737460102157E-4</v>
      </c>
    </row>
    <row r="113" spans="1:18" x14ac:dyDescent="0.3">
      <c r="A113" s="1">
        <v>335.4796</v>
      </c>
      <c r="B113" s="2">
        <v>1.1252249999999999</v>
      </c>
      <c r="C113" s="1">
        <f t="shared" si="15"/>
        <v>1.1252249999999998E-2</v>
      </c>
      <c r="D113" s="1"/>
      <c r="E113" s="1">
        <f t="shared" si="16"/>
        <v>7.6627919798301133E-5</v>
      </c>
      <c r="F113" s="1"/>
      <c r="G113" s="2">
        <f t="shared" si="17"/>
        <v>12.874775</v>
      </c>
      <c r="H113" s="2">
        <f t="shared" si="18"/>
        <v>0.12874774999999999</v>
      </c>
      <c r="I113" s="2">
        <f t="shared" si="22"/>
        <v>8.767732907828858E-4</v>
      </c>
      <c r="J113" s="2">
        <f t="shared" si="23"/>
        <v>0.1162179742123057</v>
      </c>
      <c r="K113" s="1">
        <f t="shared" si="24"/>
        <v>8.7677329078288493E-4</v>
      </c>
      <c r="L113" s="1"/>
      <c r="M113" s="1">
        <f t="shared" si="19"/>
        <v>0.29594664115223795</v>
      </c>
      <c r="N113">
        <f t="shared" si="20"/>
        <v>0.12874774999999999</v>
      </c>
      <c r="P113">
        <f t="shared" si="26"/>
        <v>0.77554947577645994</v>
      </c>
      <c r="Q113">
        <f t="shared" si="25"/>
        <v>1.9749205229144278</v>
      </c>
      <c r="R113">
        <f t="shared" si="21"/>
        <v>7.9314395873400327E-4</v>
      </c>
    </row>
    <row r="114" spans="1:18" x14ac:dyDescent="0.3">
      <c r="A114" s="1">
        <v>342.38299999999998</v>
      </c>
      <c r="B114" s="2">
        <v>0.85759669999999999</v>
      </c>
      <c r="C114" s="1">
        <f t="shared" si="15"/>
        <v>8.5759670000000003E-3</v>
      </c>
      <c r="D114" s="1"/>
      <c r="E114" s="1">
        <f t="shared" si="16"/>
        <v>5.8402409426459357E-5</v>
      </c>
      <c r="F114" s="1"/>
      <c r="G114" s="2">
        <f t="shared" si="17"/>
        <v>13.1424033</v>
      </c>
      <c r="H114" s="2">
        <f t="shared" si="18"/>
        <v>0.131424033</v>
      </c>
      <c r="I114" s="2">
        <f t="shared" si="22"/>
        <v>8.9499880115472756E-4</v>
      </c>
      <c r="J114" s="2">
        <f t="shared" si="23"/>
        <v>0.12239650893619723</v>
      </c>
      <c r="K114" s="1">
        <f t="shared" si="24"/>
        <v>8.9499880115472821E-4</v>
      </c>
      <c r="L114" s="1"/>
      <c r="M114" s="1">
        <f t="shared" si="19"/>
        <v>0.31168015063019405</v>
      </c>
      <c r="N114">
        <f t="shared" si="20"/>
        <v>0.131424033</v>
      </c>
      <c r="P114">
        <f t="shared" si="26"/>
        <v>0.76937094105256842</v>
      </c>
      <c r="Q114">
        <f t="shared" si="25"/>
        <v>1.9591870134364717</v>
      </c>
      <c r="R114">
        <f t="shared" si="21"/>
        <v>8.0318101293225621E-4</v>
      </c>
    </row>
    <row r="115" spans="1:18" x14ac:dyDescent="0.3">
      <c r="A115" s="1">
        <v>349.28710000000001</v>
      </c>
      <c r="B115" s="2">
        <v>0.64824219999999999</v>
      </c>
      <c r="C115" s="1">
        <f t="shared" si="15"/>
        <v>6.4824219999999998E-3</v>
      </c>
      <c r="D115" s="1"/>
      <c r="E115" s="1">
        <f t="shared" si="16"/>
        <v>4.4145349873557994E-5</v>
      </c>
      <c r="F115" s="1"/>
      <c r="G115" s="2">
        <f t="shared" si="17"/>
        <v>13.3517578</v>
      </c>
      <c r="H115" s="2">
        <f t="shared" si="18"/>
        <v>0.133517578</v>
      </c>
      <c r="I115" s="2">
        <f t="shared" si="22"/>
        <v>9.0925586070762896E-4</v>
      </c>
      <c r="J115" s="2">
        <f t="shared" si="23"/>
        <v>0.12867410232410881</v>
      </c>
      <c r="K115" s="1">
        <f t="shared" si="24"/>
        <v>9.0925586070763026E-4</v>
      </c>
      <c r="L115" s="1"/>
      <c r="M115" s="1">
        <f t="shared" si="19"/>
        <v>0.32766591092470804</v>
      </c>
      <c r="N115">
        <f t="shared" si="20"/>
        <v>0.133517578</v>
      </c>
      <c r="P115">
        <f t="shared" si="26"/>
        <v>0.76309334766465686</v>
      </c>
      <c r="Q115">
        <f t="shared" si="25"/>
        <v>1.9432012531419576</v>
      </c>
      <c r="R115">
        <f t="shared" si="21"/>
        <v>8.0931758551466273E-4</v>
      </c>
    </row>
    <row r="116" spans="1:18" x14ac:dyDescent="0.3">
      <c r="A116" s="1">
        <v>356.19170000000003</v>
      </c>
      <c r="B116" s="2">
        <v>0.47342040000000002</v>
      </c>
      <c r="C116" s="1">
        <f t="shared" si="15"/>
        <v>4.7342040000000005E-3</v>
      </c>
      <c r="D116" s="1"/>
      <c r="E116" s="1">
        <f t="shared" si="16"/>
        <v>3.2239970176702133E-5</v>
      </c>
      <c r="F116" s="1"/>
      <c r="G116" s="2">
        <f t="shared" si="17"/>
        <v>13.5265796</v>
      </c>
      <c r="H116" s="2">
        <f t="shared" si="18"/>
        <v>0.13526579599999999</v>
      </c>
      <c r="I116" s="2">
        <f t="shared" si="22"/>
        <v>9.2116124040448482E-4</v>
      </c>
      <c r="J116" s="2">
        <f t="shared" si="23"/>
        <v>0.13503435222460564</v>
      </c>
      <c r="K116" s="1">
        <f t="shared" si="24"/>
        <v>9.2116124040448591E-4</v>
      </c>
      <c r="L116" s="1"/>
      <c r="M116" s="1">
        <f t="shared" si="19"/>
        <v>0.34386215430012895</v>
      </c>
      <c r="N116">
        <f t="shared" si="20"/>
        <v>0.13526579599999999</v>
      </c>
      <c r="P116">
        <f t="shared" si="26"/>
        <v>0.75673309776415998</v>
      </c>
      <c r="Q116">
        <f t="shared" si="25"/>
        <v>1.9270050097665365</v>
      </c>
      <c r="R116">
        <f t="shared" si="21"/>
        <v>8.1308057560212346E-4</v>
      </c>
    </row>
    <row r="117" spans="1:18" x14ac:dyDescent="0.3">
      <c r="A117" s="1">
        <v>363.0967</v>
      </c>
      <c r="B117" s="2">
        <v>0.32665640000000001</v>
      </c>
      <c r="C117" s="1">
        <f t="shared" si="15"/>
        <v>3.266564E-3</v>
      </c>
      <c r="D117" s="1"/>
      <c r="E117" s="1">
        <f t="shared" si="16"/>
        <v>2.2245329086006602E-5</v>
      </c>
      <c r="F117" s="1"/>
      <c r="G117" s="2">
        <f t="shared" si="17"/>
        <v>13.673343600000001</v>
      </c>
      <c r="H117" s="2">
        <f t="shared" si="18"/>
        <v>0.13673343600000001</v>
      </c>
      <c r="I117" s="2">
        <f t="shared" si="22"/>
        <v>9.3115588149518048E-4</v>
      </c>
      <c r="J117" s="2">
        <f t="shared" si="23"/>
        <v>0.14146398358632983</v>
      </c>
      <c r="K117" s="1">
        <f t="shared" si="24"/>
        <v>9.3115588149518069E-4</v>
      </c>
      <c r="L117" s="1"/>
      <c r="M117" s="1">
        <f t="shared" si="19"/>
        <v>0.36023507611576222</v>
      </c>
      <c r="N117">
        <f t="shared" si="20"/>
        <v>0.13673343600000001</v>
      </c>
      <c r="P117">
        <f t="shared" si="26"/>
        <v>0.75030346640243584</v>
      </c>
      <c r="Q117">
        <f t="shared" si="25"/>
        <v>1.9106320879509036</v>
      </c>
      <c r="R117">
        <f t="shared" si="21"/>
        <v>8.1491918891109813E-4</v>
      </c>
    </row>
    <row r="118" spans="1:18" x14ac:dyDescent="0.3">
      <c r="A118" s="1">
        <v>369.68819999999999</v>
      </c>
      <c r="B118" s="2">
        <v>0.21269850000000001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5A3B-6655-904F-8DFC-1C48A9F0F172}">
  <dimension ref="A1:BV153"/>
  <sheetViews>
    <sheetView zoomScale="75" zoomScaleNormal="75" workbookViewId="0">
      <selection activeCell="S66" sqref="S66"/>
    </sheetView>
  </sheetViews>
  <sheetFormatPr defaultColWidth="11.19921875" defaultRowHeight="15.6" x14ac:dyDescent="0.3"/>
  <cols>
    <col min="1" max="1" width="14.296875" customWidth="1"/>
    <col min="2" max="2" width="13.29687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9921875" customWidth="1"/>
    <col min="16" max="16" width="17.796875" customWidth="1"/>
    <col min="17" max="17" width="11.19921875" bestFit="1" customWidth="1"/>
    <col min="18" max="18" width="11.19921875" customWidth="1"/>
    <col min="19" max="19" width="12.796875" bestFit="1" customWidth="1"/>
    <col min="22" max="22" width="11.19921875" bestFit="1" customWidth="1"/>
    <col min="24" max="24" width="11" bestFit="1" customWidth="1"/>
  </cols>
  <sheetData>
    <row r="1" spans="1:19" x14ac:dyDescent="0.3">
      <c r="A1" t="s">
        <v>50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3">
      <c r="A2" t="s">
        <v>1</v>
      </c>
      <c r="B2" t="s">
        <v>48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3">
      <c r="A3" s="1">
        <v>0.5776173</v>
      </c>
      <c r="B3" s="2">
        <v>0</v>
      </c>
      <c r="C3" s="1">
        <f>B3/100</f>
        <v>0</v>
      </c>
      <c r="D3" s="1">
        <f>(0.6)/(0.0821*(795+273.15))</f>
        <v>6.841886232773626E-3</v>
      </c>
      <c r="E3" s="1">
        <f>C3*$D$3</f>
        <v>0</v>
      </c>
      <c r="F3" s="2">
        <v>14</v>
      </c>
      <c r="G3" s="2">
        <f>$F$3-B3</f>
        <v>14</v>
      </c>
      <c r="H3" s="2">
        <f>G3/100</f>
        <v>0.14000000000000001</v>
      </c>
      <c r="I3" s="2">
        <f>H3*$D$3</f>
        <v>9.5786407258830776E-4</v>
      </c>
      <c r="J3" s="2">
        <f>I3*A3</f>
        <v>5.5327885937546232E-4</v>
      </c>
      <c r="K3" s="1">
        <f>J3/A3</f>
        <v>9.5786407258830776E-4</v>
      </c>
      <c r="L3" s="1">
        <f>AF38/1000</f>
        <v>0.1963495408493621</v>
      </c>
      <c r="M3" s="1">
        <f>J3/$L$3</f>
        <v>2.8178260920912147E-3</v>
      </c>
      <c r="N3">
        <f>(G3/100)</f>
        <v>0.14000000000000001</v>
      </c>
      <c r="O3">
        <f>V33*L3</f>
        <v>1.1394964816485786</v>
      </c>
      <c r="P3">
        <f t="shared" ref="P3:P34" si="0">$O$3-J3</f>
        <v>1.1389432027892032</v>
      </c>
      <c r="Q3">
        <f>P3/$L$3</f>
        <v>5.8005900999941327</v>
      </c>
      <c r="R3">
        <f>(($V$31+$V$32)*Q3*N3)</f>
        <v>9.809308739307757E-4</v>
      </c>
      <c r="S3">
        <f>10^10*(R3-K3)^2</f>
        <v>5.3207732417288076</v>
      </c>
    </row>
    <row r="4" spans="1:19" x14ac:dyDescent="0.3">
      <c r="A4" s="1">
        <v>1.73603</v>
      </c>
      <c r="B4" s="2">
        <v>0.16506190000000001</v>
      </c>
      <c r="C4" s="1">
        <f t="shared" ref="C4:C67" si="1">B4/100</f>
        <v>1.6506190000000001E-3</v>
      </c>
      <c r="D4" s="1"/>
      <c r="E4" s="1">
        <f t="shared" ref="E4:E67" si="2">C4*$D$3</f>
        <v>1.1293347411654571E-5</v>
      </c>
      <c r="F4" s="1"/>
      <c r="G4" s="2">
        <f t="shared" ref="G4:G67" si="3">$F$3-B4</f>
        <v>13.8349381</v>
      </c>
      <c r="H4" s="2">
        <f t="shared" ref="H4:H67" si="4">G4/100</f>
        <v>0.13834938099999999</v>
      </c>
      <c r="I4" s="2">
        <f>H4*$D$3</f>
        <v>9.4657072517665298E-4</v>
      </c>
      <c r="J4" s="2">
        <f>(I4*(A4-A3))+J3</f>
        <v>1.6497984088683069E-3</v>
      </c>
      <c r="K4" s="1">
        <f>(J4-J3)/(A4-A3)</f>
        <v>9.4657072517665309E-4</v>
      </c>
      <c r="L4" s="1"/>
      <c r="M4" s="1">
        <f t="shared" ref="M4:M67" si="5">J4/$L$3</f>
        <v>8.4023543000491148E-3</v>
      </c>
      <c r="N4">
        <f t="shared" ref="N4:N67" si="6">(G4/100)</f>
        <v>0.13834938099999999</v>
      </c>
      <c r="P4">
        <f t="shared" si="0"/>
        <v>1.1378466832397103</v>
      </c>
      <c r="Q4">
        <f>P4/$L$3</f>
        <v>5.7950055717861737</v>
      </c>
      <c r="R4">
        <f t="shared" ref="R4:R67" si="7">(($V$31+$V$32)*Q4*N4)</f>
        <v>9.6843230741626939E-4</v>
      </c>
      <c r="S4">
        <f t="shared" ref="S4:S65" si="8">10^10*(R4-K4)^2</f>
        <v>4.7792877801950695</v>
      </c>
    </row>
    <row r="5" spans="1:19" x14ac:dyDescent="0.3">
      <c r="A5" s="1">
        <v>4.0512670000000002</v>
      </c>
      <c r="B5" s="2">
        <v>0.41265469999999999</v>
      </c>
      <c r="C5" s="1">
        <f t="shared" si="1"/>
        <v>4.1265469999999995E-3</v>
      </c>
      <c r="D5" s="1"/>
      <c r="E5" s="1">
        <f t="shared" si="2"/>
        <v>2.8233365108193305E-5</v>
      </c>
      <c r="F5" s="1"/>
      <c r="G5" s="2">
        <f t="shared" si="3"/>
        <v>13.587345300000001</v>
      </c>
      <c r="H5" s="2">
        <f t="shared" si="4"/>
        <v>0.13587345300000001</v>
      </c>
      <c r="I5" s="2">
        <f t="shared" ref="I5:I68" si="9">H5*$D$3</f>
        <v>9.296307074801144E-4</v>
      </c>
      <c r="J5" s="2">
        <f t="shared" ref="J5:J68" si="10">(I5*(A5-A4))+J4</f>
        <v>3.8021138191624447E-3</v>
      </c>
      <c r="K5" s="1">
        <f t="shared" ref="K5:K68" si="11">(J5-J4)/(A5-A4)</f>
        <v>9.296307074801144E-4</v>
      </c>
      <c r="L5" s="1"/>
      <c r="M5" s="1">
        <f t="shared" si="5"/>
        <v>1.9364006672566644E-2</v>
      </c>
      <c r="N5">
        <f t="shared" si="6"/>
        <v>0.13587345300000001</v>
      </c>
      <c r="P5">
        <f t="shared" si="0"/>
        <v>1.1356943678294162</v>
      </c>
      <c r="Q5">
        <f t="shared" ref="Q5:Q68" si="12">P5/$L$3</f>
        <v>5.7840439194136568</v>
      </c>
      <c r="R5">
        <f t="shared" si="7"/>
        <v>9.493019773246928E-4</v>
      </c>
      <c r="S5">
        <f t="shared" si="8"/>
        <v>3.8695885729821948</v>
      </c>
    </row>
    <row r="6" spans="1:19" x14ac:dyDescent="0.3">
      <c r="A6" s="1">
        <v>8.9896150000000006</v>
      </c>
      <c r="B6" s="1">
        <v>0.72904159999999996</v>
      </c>
      <c r="C6" s="1">
        <f t="shared" si="1"/>
        <v>7.2904159999999992E-3</v>
      </c>
      <c r="D6" s="1"/>
      <c r="E6" s="1">
        <f t="shared" si="2"/>
        <v>4.9880196861592562E-5</v>
      </c>
      <c r="F6" s="1"/>
      <c r="G6" s="2">
        <f t="shared" si="3"/>
        <v>13.2709584</v>
      </c>
      <c r="H6" s="2">
        <f t="shared" si="4"/>
        <v>0.13270958399999999</v>
      </c>
      <c r="I6" s="2">
        <f t="shared" si="9"/>
        <v>9.07983875726715E-4</v>
      </c>
      <c r="J6" s="2">
        <f t="shared" si="10"/>
        <v>8.286054175889717E-3</v>
      </c>
      <c r="K6" s="1">
        <f t="shared" si="11"/>
        <v>9.0798387572671511E-4</v>
      </c>
      <c r="L6" s="1"/>
      <c r="M6" s="1">
        <f t="shared" si="5"/>
        <v>4.2200527386242866E-2</v>
      </c>
      <c r="N6">
        <f t="shared" si="6"/>
        <v>0.13270958399999999</v>
      </c>
      <c r="P6">
        <f t="shared" si="0"/>
        <v>1.1312104274726889</v>
      </c>
      <c r="Q6">
        <f t="shared" si="12"/>
        <v>5.7612073986999803</v>
      </c>
      <c r="R6">
        <f t="shared" si="7"/>
        <v>9.2353633908876962E-4</v>
      </c>
      <c r="S6">
        <f t="shared" si="8"/>
        <v>2.4187911662804793</v>
      </c>
    </row>
    <row r="7" spans="1:19" x14ac:dyDescent="0.3">
      <c r="A7" s="1">
        <v>13.305859999999999</v>
      </c>
      <c r="B7" s="2">
        <v>1.072902</v>
      </c>
      <c r="C7" s="1">
        <f t="shared" si="1"/>
        <v>1.0729020000000001E-2</v>
      </c>
      <c r="D7" s="1"/>
      <c r="E7" s="1">
        <f t="shared" si="2"/>
        <v>7.3406734229152895E-5</v>
      </c>
      <c r="F7" s="1"/>
      <c r="G7" s="2">
        <f t="shared" si="3"/>
        <v>12.927098000000001</v>
      </c>
      <c r="H7" s="2">
        <f t="shared" si="4"/>
        <v>0.12927098000000001</v>
      </c>
      <c r="I7" s="2">
        <f t="shared" si="9"/>
        <v>8.8445733835915477E-4</v>
      </c>
      <c r="J7" s="2">
        <f t="shared" si="10"/>
        <v>1.2103588740295726E-2</v>
      </c>
      <c r="K7" s="1">
        <f t="shared" si="11"/>
        <v>8.8445733835915477E-4</v>
      </c>
      <c r="L7" s="1"/>
      <c r="M7" s="1">
        <f t="shared" si="5"/>
        <v>6.1643071269423082E-2</v>
      </c>
      <c r="N7">
        <f t="shared" si="6"/>
        <v>0.12927098000000001</v>
      </c>
      <c r="P7">
        <f t="shared" si="0"/>
        <v>1.1273928929082828</v>
      </c>
      <c r="Q7">
        <f t="shared" si="12"/>
        <v>5.7417648548167994</v>
      </c>
      <c r="R7">
        <f t="shared" si="7"/>
        <v>8.9657089187179415E-4</v>
      </c>
      <c r="S7">
        <f t="shared" si="8"/>
        <v>1.4673817870357786</v>
      </c>
    </row>
    <row r="8" spans="1:19" x14ac:dyDescent="0.3">
      <c r="A8" s="1">
        <v>17.360720000000001</v>
      </c>
      <c r="B8" s="2">
        <v>1.3159320000000001</v>
      </c>
      <c r="C8" s="1">
        <f t="shared" si="1"/>
        <v>1.315932E-2</v>
      </c>
      <c r="D8" s="1"/>
      <c r="E8" s="1">
        <f t="shared" si="2"/>
        <v>9.0034570340662636E-5</v>
      </c>
      <c r="F8" s="1"/>
      <c r="G8" s="2">
        <f t="shared" si="3"/>
        <v>12.684068</v>
      </c>
      <c r="H8" s="2">
        <f t="shared" si="4"/>
        <v>0.12684068000000001</v>
      </c>
      <c r="I8" s="2">
        <f t="shared" si="9"/>
        <v>8.6782950224764514E-4</v>
      </c>
      <c r="J8" s="2">
        <f t="shared" si="10"/>
        <v>1.5622515875779614E-2</v>
      </c>
      <c r="K8" s="1">
        <f t="shared" si="11"/>
        <v>8.6782950224764514E-4</v>
      </c>
      <c r="L8" s="1"/>
      <c r="M8" s="1">
        <f t="shared" si="5"/>
        <v>7.9564820005181933E-2</v>
      </c>
      <c r="N8">
        <f t="shared" si="6"/>
        <v>0.12684068000000001</v>
      </c>
      <c r="P8">
        <f t="shared" si="0"/>
        <v>1.123873965772799</v>
      </c>
      <c r="Q8">
        <f t="shared" si="12"/>
        <v>5.7238431060810413</v>
      </c>
      <c r="R8">
        <f t="shared" si="7"/>
        <v>8.7696946835830332E-4</v>
      </c>
      <c r="S8">
        <f t="shared" si="8"/>
        <v>0.83538980503980098</v>
      </c>
    </row>
    <row r="9" spans="1:19" x14ac:dyDescent="0.3">
      <c r="A9" s="1">
        <v>21.40362</v>
      </c>
      <c r="B9" s="2">
        <v>1.6506190000000001</v>
      </c>
      <c r="C9" s="1">
        <f t="shared" si="1"/>
        <v>1.650619E-2</v>
      </c>
      <c r="D9" s="1"/>
      <c r="E9" s="1">
        <f t="shared" si="2"/>
        <v>1.129334741165457E-4</v>
      </c>
      <c r="F9" s="1"/>
      <c r="G9" s="2">
        <f t="shared" si="3"/>
        <v>12.349380999999999</v>
      </c>
      <c r="H9" s="2">
        <f t="shared" si="4"/>
        <v>0.12349381</v>
      </c>
      <c r="I9" s="2">
        <f t="shared" si="9"/>
        <v>8.4493059847176187E-4</v>
      </c>
      <c r="J9" s="2">
        <f t="shared" si="10"/>
        <v>1.90384857923411E-2</v>
      </c>
      <c r="K9" s="1">
        <f t="shared" si="11"/>
        <v>8.4493059847176198E-4</v>
      </c>
      <c r="L9" s="1"/>
      <c r="M9" s="1">
        <f t="shared" si="5"/>
        <v>9.696221193074897E-2</v>
      </c>
      <c r="N9">
        <f t="shared" si="6"/>
        <v>0.12349381</v>
      </c>
      <c r="P9">
        <f t="shared" si="0"/>
        <v>1.1204579958562375</v>
      </c>
      <c r="Q9">
        <f t="shared" si="12"/>
        <v>5.7064457141554739</v>
      </c>
      <c r="R9">
        <f t="shared" si="7"/>
        <v>8.512342134497869E-4</v>
      </c>
      <c r="S9">
        <f t="shared" si="8"/>
        <v>0.39735561791180141</v>
      </c>
    </row>
    <row r="10" spans="1:19" x14ac:dyDescent="0.3">
      <c r="A10" s="1">
        <v>25.479600000000001</v>
      </c>
      <c r="B10" s="2">
        <v>1.9597009999999999</v>
      </c>
      <c r="C10" s="1">
        <f t="shared" si="1"/>
        <v>1.9597009999999998E-2</v>
      </c>
      <c r="D10" s="1"/>
      <c r="E10" s="1">
        <f t="shared" si="2"/>
        <v>1.3408051292252706E-4</v>
      </c>
      <c r="F10" s="1"/>
      <c r="G10" s="2">
        <f t="shared" si="3"/>
        <v>12.040299000000001</v>
      </c>
      <c r="H10" s="2">
        <f t="shared" si="4"/>
        <v>0.12040299000000002</v>
      </c>
      <c r="I10" s="2">
        <f t="shared" si="9"/>
        <v>8.2378355966578065E-4</v>
      </c>
      <c r="J10" s="2">
        <f t="shared" si="10"/>
        <v>2.239621110586763E-2</v>
      </c>
      <c r="K10" s="1">
        <f t="shared" si="11"/>
        <v>8.2378355966578076E-4</v>
      </c>
      <c r="L10" s="1"/>
      <c r="M10" s="1">
        <f t="shared" si="5"/>
        <v>0.11406296652890997</v>
      </c>
      <c r="N10">
        <f t="shared" si="6"/>
        <v>0.12040299000000002</v>
      </c>
      <c r="P10">
        <f t="shared" si="0"/>
        <v>1.1171002705427111</v>
      </c>
      <c r="Q10">
        <f t="shared" si="12"/>
        <v>5.6893449595573138</v>
      </c>
      <c r="R10">
        <f t="shared" si="7"/>
        <v>8.2744232127654233E-4</v>
      </c>
      <c r="S10">
        <f t="shared" si="8"/>
        <v>0.13386536524382597</v>
      </c>
    </row>
    <row r="11" spans="1:19" x14ac:dyDescent="0.3">
      <c r="A11" s="1">
        <v>28.346150000000002</v>
      </c>
      <c r="B11" s="2">
        <v>2.2283360000000001</v>
      </c>
      <c r="C11" s="1">
        <f t="shared" si="1"/>
        <v>2.2283360000000002E-2</v>
      </c>
      <c r="D11" s="1"/>
      <c r="E11" s="1">
        <f t="shared" si="2"/>
        <v>1.5246021400393853E-4</v>
      </c>
      <c r="F11" s="1"/>
      <c r="G11" s="2">
        <f t="shared" si="3"/>
        <v>11.771663999999999</v>
      </c>
      <c r="H11" s="2">
        <f t="shared" si="4"/>
        <v>0.11771664</v>
      </c>
      <c r="I11" s="2">
        <f t="shared" si="9"/>
        <v>8.0540385858436907E-4</v>
      </c>
      <c r="J11" s="2">
        <f t="shared" si="10"/>
        <v>2.4704941536692653E-2</v>
      </c>
      <c r="K11" s="1">
        <f t="shared" si="11"/>
        <v>8.0540385858436907E-4</v>
      </c>
      <c r="L11" s="1"/>
      <c r="M11" s="1">
        <f t="shared" si="5"/>
        <v>0.12582123405954945</v>
      </c>
      <c r="N11">
        <f t="shared" si="6"/>
        <v>0.11771664</v>
      </c>
      <c r="P11">
        <f t="shared" si="0"/>
        <v>1.114791540111886</v>
      </c>
      <c r="Q11">
        <f t="shared" si="12"/>
        <v>5.677586692026674</v>
      </c>
      <c r="R11">
        <f t="shared" si="7"/>
        <v>8.0730905339647429E-4</v>
      </c>
      <c r="S11">
        <f t="shared" si="8"/>
        <v>3.6297672720726135E-2</v>
      </c>
    </row>
    <row r="12" spans="1:19" x14ac:dyDescent="0.3">
      <c r="A12" s="1">
        <v>31.823239999999998</v>
      </c>
      <c r="B12" s="2">
        <v>2.5026389999999998</v>
      </c>
      <c r="C12" s="1">
        <f t="shared" si="1"/>
        <v>2.5026389999999999E-2</v>
      </c>
      <c r="D12" s="1"/>
      <c r="E12" s="1">
        <f t="shared" si="2"/>
        <v>1.7122771319702355E-4</v>
      </c>
      <c r="F12" s="1"/>
      <c r="G12" s="2">
        <f t="shared" si="3"/>
        <v>11.497361</v>
      </c>
      <c r="H12" s="2">
        <f t="shared" si="4"/>
        <v>0.11497361</v>
      </c>
      <c r="I12" s="2">
        <f t="shared" si="9"/>
        <v>7.8663635939128416E-4</v>
      </c>
      <c r="J12" s="2">
        <f t="shared" si="10"/>
        <v>2.7440146955568491E-2</v>
      </c>
      <c r="K12" s="1">
        <f t="shared" si="11"/>
        <v>7.8663635939128416E-4</v>
      </c>
      <c r="L12" s="1"/>
      <c r="M12" s="1">
        <f t="shared" si="5"/>
        <v>0.13975152086869594</v>
      </c>
      <c r="N12">
        <f t="shared" si="6"/>
        <v>0.11497361</v>
      </c>
      <c r="P12">
        <f t="shared" si="0"/>
        <v>1.1120563346930101</v>
      </c>
      <c r="Q12">
        <f t="shared" si="12"/>
        <v>5.6636564052175267</v>
      </c>
      <c r="R12">
        <f t="shared" si="7"/>
        <v>7.8656253609130132E-4</v>
      </c>
      <c r="S12">
        <f t="shared" si="8"/>
        <v>5.4498796203552944E-5</v>
      </c>
    </row>
    <row r="13" spans="1:19" x14ac:dyDescent="0.3">
      <c r="A13" s="1">
        <v>35.288679999999999</v>
      </c>
      <c r="B13" s="2">
        <v>2.8060520000000002</v>
      </c>
      <c r="C13" s="1">
        <f t="shared" si="1"/>
        <v>2.8060520000000002E-2</v>
      </c>
      <c r="D13" s="1"/>
      <c r="E13" s="1">
        <f t="shared" si="2"/>
        <v>1.91986885472469E-4</v>
      </c>
      <c r="F13" s="1"/>
      <c r="G13" s="2">
        <f t="shared" si="3"/>
        <v>11.193947999999999</v>
      </c>
      <c r="H13" s="2">
        <f t="shared" si="4"/>
        <v>0.11193947999999999</v>
      </c>
      <c r="I13" s="2">
        <f t="shared" si="9"/>
        <v>7.6587718711583865E-4</v>
      </c>
      <c r="J13" s="2">
        <f t="shared" si="10"/>
        <v>3.0094248394887203E-2</v>
      </c>
      <c r="K13" s="1">
        <f t="shared" si="11"/>
        <v>7.6587718711583854E-4</v>
      </c>
      <c r="L13" s="1"/>
      <c r="M13" s="1">
        <f t="shared" si="5"/>
        <v>0.15326874850181232</v>
      </c>
      <c r="N13">
        <f t="shared" si="6"/>
        <v>0.11193947999999999</v>
      </c>
      <c r="P13">
        <f t="shared" si="0"/>
        <v>1.1094022332536915</v>
      </c>
      <c r="Q13">
        <f t="shared" si="12"/>
        <v>5.6501391775844114</v>
      </c>
      <c r="R13">
        <f t="shared" si="7"/>
        <v>7.6397759435651398E-4</v>
      </c>
      <c r="S13">
        <f t="shared" si="8"/>
        <v>3.6084526512783162E-2</v>
      </c>
    </row>
    <row r="14" spans="1:19" x14ac:dyDescent="0.3">
      <c r="A14" s="1">
        <v>39.917569999999998</v>
      </c>
      <c r="B14" s="2">
        <v>3.2187070000000002</v>
      </c>
      <c r="C14" s="1">
        <f t="shared" si="1"/>
        <v>3.2187070000000005E-2</v>
      </c>
      <c r="D14" s="1"/>
      <c r="E14" s="1">
        <f t="shared" si="2"/>
        <v>2.2022027110632104E-4</v>
      </c>
      <c r="F14" s="1"/>
      <c r="G14" s="2">
        <f t="shared" si="3"/>
        <v>10.781293</v>
      </c>
      <c r="H14" s="2">
        <f t="shared" si="4"/>
        <v>0.10781293</v>
      </c>
      <c r="I14" s="2">
        <f t="shared" si="9"/>
        <v>7.3764380148198664E-4</v>
      </c>
      <c r="J14" s="2">
        <f t="shared" si="10"/>
        <v>3.3508720411129157E-2</v>
      </c>
      <c r="K14" s="1">
        <f t="shared" si="11"/>
        <v>7.3764380148198707E-4</v>
      </c>
      <c r="L14" s="1"/>
      <c r="M14" s="1">
        <f t="shared" si="5"/>
        <v>0.17065851168369575</v>
      </c>
      <c r="N14">
        <f t="shared" si="6"/>
        <v>0.10781293</v>
      </c>
      <c r="P14">
        <f t="shared" si="0"/>
        <v>1.1059877612374496</v>
      </c>
      <c r="Q14">
        <f t="shared" si="12"/>
        <v>5.6327494144025279</v>
      </c>
      <c r="R14">
        <f t="shared" si="7"/>
        <v>7.3354957710399502E-4</v>
      </c>
      <c r="S14">
        <f t="shared" si="8"/>
        <v>0.16762673257344377</v>
      </c>
    </row>
    <row r="15" spans="1:19" x14ac:dyDescent="0.3">
      <c r="A15" s="1">
        <v>42.232010000000002</v>
      </c>
      <c r="B15" s="2">
        <v>3.4250340000000001</v>
      </c>
      <c r="C15" s="1">
        <f t="shared" si="1"/>
        <v>3.4250340000000004E-2</v>
      </c>
      <c r="D15" s="1"/>
      <c r="E15" s="1">
        <f t="shared" si="2"/>
        <v>2.3433692971381586E-4</v>
      </c>
      <c r="F15" s="1"/>
      <c r="G15" s="2">
        <f t="shared" si="3"/>
        <v>10.574966</v>
      </c>
      <c r="H15" s="2">
        <f t="shared" si="4"/>
        <v>0.10574966</v>
      </c>
      <c r="I15" s="2">
        <f t="shared" si="9"/>
        <v>7.2352714287449182E-4</v>
      </c>
      <c r="J15" s="2">
        <f t="shared" si="10"/>
        <v>3.5183280571683601E-2</v>
      </c>
      <c r="K15" s="1">
        <f t="shared" si="11"/>
        <v>7.2352714287449225E-4</v>
      </c>
      <c r="L15" s="1"/>
      <c r="M15" s="1">
        <f t="shared" si="5"/>
        <v>0.17918697654951968</v>
      </c>
      <c r="N15">
        <f t="shared" si="6"/>
        <v>0.10574966</v>
      </c>
      <c r="P15">
        <f t="shared" si="0"/>
        <v>1.104313201076895</v>
      </c>
      <c r="Q15">
        <f t="shared" si="12"/>
        <v>5.6242209495367037</v>
      </c>
      <c r="R15">
        <f t="shared" si="7"/>
        <v>7.1842187005059094E-4</v>
      </c>
      <c r="S15">
        <f t="shared" si="8"/>
        <v>0.26063810606465304</v>
      </c>
    </row>
    <row r="16" spans="1:19" x14ac:dyDescent="0.3">
      <c r="A16" s="1">
        <v>44.766240000000003</v>
      </c>
      <c r="B16" s="2">
        <v>3.7126160000000001</v>
      </c>
      <c r="C16" s="1">
        <f t="shared" si="1"/>
        <v>3.7126159999999998E-2</v>
      </c>
      <c r="D16" s="1"/>
      <c r="E16" s="1">
        <f t="shared" si="2"/>
        <v>2.5401296297975087E-4</v>
      </c>
      <c r="F16" s="1"/>
      <c r="G16" s="2">
        <f t="shared" si="3"/>
        <v>10.287383999999999</v>
      </c>
      <c r="H16" s="2">
        <f t="shared" si="4"/>
        <v>0.10287383999999999</v>
      </c>
      <c r="I16" s="2">
        <f t="shared" si="9"/>
        <v>7.0385110960855674E-4</v>
      </c>
      <c r="J16" s="2">
        <f t="shared" si="10"/>
        <v>3.6967001169186893E-2</v>
      </c>
      <c r="K16" s="1">
        <f t="shared" si="11"/>
        <v>7.0385110960855641E-4</v>
      </c>
      <c r="L16" s="1"/>
      <c r="M16" s="1">
        <f t="shared" si="5"/>
        <v>0.18827139095551895</v>
      </c>
      <c r="N16">
        <f t="shared" si="6"/>
        <v>0.10287383999999999</v>
      </c>
      <c r="P16">
        <f t="shared" si="0"/>
        <v>1.1025294804793917</v>
      </c>
      <c r="Q16">
        <f t="shared" si="12"/>
        <v>5.6151365351307039</v>
      </c>
      <c r="R16">
        <f t="shared" si="7"/>
        <v>6.9775581266422182E-4</v>
      </c>
      <c r="S16">
        <f t="shared" si="8"/>
        <v>0.37152644839614568</v>
      </c>
    </row>
    <row r="17" spans="1:74" x14ac:dyDescent="0.3">
      <c r="A17" s="1">
        <v>48.020099999999999</v>
      </c>
      <c r="B17" s="2">
        <v>4.0440170000000002</v>
      </c>
      <c r="C17" s="1">
        <f t="shared" si="1"/>
        <v>4.0440170000000004E-2</v>
      </c>
      <c r="D17" s="1"/>
      <c r="E17" s="1">
        <f t="shared" si="2"/>
        <v>2.7668704237402504E-4</v>
      </c>
      <c r="F17" s="1"/>
      <c r="G17" s="2">
        <f t="shared" si="3"/>
        <v>9.9559829999999998</v>
      </c>
      <c r="H17" s="2">
        <f t="shared" si="4"/>
        <v>9.9559830000000002E-2</v>
      </c>
      <c r="I17" s="2">
        <f t="shared" si="9"/>
        <v>6.8117703021428261E-4</v>
      </c>
      <c r="J17" s="2">
        <f t="shared" si="10"/>
        <v>3.9183455860719939E-2</v>
      </c>
      <c r="K17" s="1">
        <f t="shared" si="11"/>
        <v>6.8117703021428348E-4</v>
      </c>
      <c r="L17" s="1"/>
      <c r="M17" s="1">
        <f t="shared" si="5"/>
        <v>0.19955970200501358</v>
      </c>
      <c r="N17">
        <f t="shared" si="6"/>
        <v>9.9559830000000002E-2</v>
      </c>
      <c r="P17">
        <f t="shared" si="0"/>
        <v>1.1003130257878586</v>
      </c>
      <c r="Q17">
        <f t="shared" si="12"/>
        <v>5.6038482240812089</v>
      </c>
      <c r="R17">
        <f t="shared" si="7"/>
        <v>6.7392055322491699E-4</v>
      </c>
      <c r="S17">
        <f t="shared" si="8"/>
        <v>0.52656458297205333</v>
      </c>
    </row>
    <row r="18" spans="1:74" x14ac:dyDescent="0.3">
      <c r="A18" s="1">
        <v>51.490569999999998</v>
      </c>
      <c r="B18" s="2">
        <v>4.2916090000000002</v>
      </c>
      <c r="C18" s="1">
        <f t="shared" si="1"/>
        <v>4.2916090000000004E-2</v>
      </c>
      <c r="D18" s="1"/>
      <c r="E18" s="1">
        <f t="shared" si="2"/>
        <v>2.936270053354739E-4</v>
      </c>
      <c r="F18" s="1"/>
      <c r="G18" s="2">
        <f t="shared" si="3"/>
        <v>9.7083909999999989</v>
      </c>
      <c r="H18" s="2">
        <f t="shared" si="4"/>
        <v>9.7083909999999995E-2</v>
      </c>
      <c r="I18" s="2">
        <f t="shared" si="9"/>
        <v>6.6423706725283376E-4</v>
      </c>
      <c r="J18" s="2">
        <f t="shared" si="10"/>
        <v>4.1488670675508876E-2</v>
      </c>
      <c r="K18" s="1">
        <f t="shared" si="11"/>
        <v>6.6423706725283267E-4</v>
      </c>
      <c r="L18" s="1"/>
      <c r="M18" s="1">
        <f t="shared" si="5"/>
        <v>0.21130006465020804</v>
      </c>
      <c r="N18">
        <f t="shared" si="6"/>
        <v>9.7083909999999995E-2</v>
      </c>
      <c r="P18">
        <f t="shared" si="0"/>
        <v>1.0980078109730698</v>
      </c>
      <c r="Q18">
        <f t="shared" si="12"/>
        <v>5.5921078614360153</v>
      </c>
      <c r="R18">
        <f t="shared" si="7"/>
        <v>6.5578426150337654E-4</v>
      </c>
      <c r="S18">
        <f t="shared" si="8"/>
        <v>0.71449925038038709</v>
      </c>
    </row>
    <row r="19" spans="1:74" x14ac:dyDescent="0.3">
      <c r="A19" s="1">
        <v>53.445740000000001</v>
      </c>
      <c r="B19" s="2">
        <v>4.5277979999999998</v>
      </c>
      <c r="C19" s="1">
        <f t="shared" si="1"/>
        <v>4.5277979999999995E-2</v>
      </c>
      <c r="D19" s="1"/>
      <c r="E19" s="1">
        <f t="shared" si="2"/>
        <v>3.0978678800979955E-4</v>
      </c>
      <c r="F19" s="1"/>
      <c r="G19" s="2">
        <f t="shared" si="3"/>
        <v>9.4722019999999993</v>
      </c>
      <c r="H19" s="2">
        <f t="shared" si="4"/>
        <v>9.472201999999999E-2</v>
      </c>
      <c r="I19" s="2">
        <f t="shared" si="9"/>
        <v>6.4807728457850794E-4</v>
      </c>
      <c r="J19" s="2">
        <f t="shared" si="10"/>
        <v>4.2755771939998237E-2</v>
      </c>
      <c r="K19" s="1">
        <f t="shared" si="11"/>
        <v>6.4807728457850675E-4</v>
      </c>
      <c r="L19" s="1"/>
      <c r="M19" s="1">
        <f t="shared" si="5"/>
        <v>0.21775335839873516</v>
      </c>
      <c r="N19">
        <f t="shared" si="6"/>
        <v>9.472201999999999E-2</v>
      </c>
      <c r="P19">
        <f t="shared" si="0"/>
        <v>1.0967407097085804</v>
      </c>
      <c r="Q19">
        <f t="shared" si="12"/>
        <v>5.585654567687488</v>
      </c>
      <c r="R19">
        <f t="shared" si="7"/>
        <v>6.390917574226856E-4</v>
      </c>
      <c r="S19">
        <f t="shared" si="8"/>
        <v>0.80739698267999283</v>
      </c>
    </row>
    <row r="20" spans="1:74" x14ac:dyDescent="0.3">
      <c r="A20" s="1">
        <v>59.422919999999998</v>
      </c>
      <c r="B20" s="2">
        <v>5.1155290000000004</v>
      </c>
      <c r="C20" s="1">
        <f t="shared" si="1"/>
        <v>5.1155290000000006E-2</v>
      </c>
      <c r="D20" s="1"/>
      <c r="E20" s="1">
        <f t="shared" si="2"/>
        <v>3.4999867438454237E-4</v>
      </c>
      <c r="F20" s="1"/>
      <c r="G20" s="2">
        <f t="shared" si="3"/>
        <v>8.8844709999999996</v>
      </c>
      <c r="H20" s="2">
        <f t="shared" si="4"/>
        <v>8.8844709999999993E-2</v>
      </c>
      <c r="I20" s="2">
        <f t="shared" si="9"/>
        <v>6.0786539820376529E-4</v>
      </c>
      <c r="J20" s="2">
        <f t="shared" si="10"/>
        <v>4.6389092840833819E-2</v>
      </c>
      <c r="K20" s="1">
        <f t="shared" si="11"/>
        <v>6.0786539820376561E-4</v>
      </c>
      <c r="L20" s="1"/>
      <c r="M20" s="1">
        <f t="shared" si="5"/>
        <v>0.23625770979736177</v>
      </c>
      <c r="N20">
        <f t="shared" si="6"/>
        <v>8.8844709999999993E-2</v>
      </c>
      <c r="P20">
        <f t="shared" si="0"/>
        <v>1.0931073888077447</v>
      </c>
      <c r="Q20">
        <f t="shared" si="12"/>
        <v>5.5671502162888604</v>
      </c>
      <c r="R20">
        <f t="shared" si="7"/>
        <v>5.9745156770098294E-4</v>
      </c>
      <c r="S20">
        <f t="shared" si="8"/>
        <v>1.0844786574068679</v>
      </c>
    </row>
    <row r="21" spans="1:74" x14ac:dyDescent="0.3">
      <c r="A21" s="1">
        <v>65.172370000000001</v>
      </c>
      <c r="B21" s="2">
        <v>5.7168330000000003</v>
      </c>
      <c r="C21" s="1">
        <f t="shared" si="1"/>
        <v>5.7168330000000003E-2</v>
      </c>
      <c r="D21" s="1"/>
      <c r="E21" s="1">
        <f t="shared" si="2"/>
        <v>3.9113920997765948E-4</v>
      </c>
      <c r="F21" s="1"/>
      <c r="G21" s="2">
        <f t="shared" si="3"/>
        <v>8.2831669999999988</v>
      </c>
      <c r="H21" s="2">
        <f t="shared" si="4"/>
        <v>8.2831669999999982E-2</v>
      </c>
      <c r="I21" s="2">
        <f t="shared" si="9"/>
        <v>5.6672486261064806E-4</v>
      </c>
      <c r="J21" s="2">
        <f t="shared" si="10"/>
        <v>4.9647449102170609E-2</v>
      </c>
      <c r="K21" s="1">
        <f t="shared" si="11"/>
        <v>5.6672486261064763E-4</v>
      </c>
      <c r="L21" s="1"/>
      <c r="M21" s="1">
        <f t="shared" si="5"/>
        <v>0.25285238196843945</v>
      </c>
      <c r="N21">
        <f t="shared" si="6"/>
        <v>8.2831669999999982E-2</v>
      </c>
      <c r="P21">
        <f t="shared" si="0"/>
        <v>1.0898490325464081</v>
      </c>
      <c r="Q21">
        <f t="shared" si="12"/>
        <v>5.5505555441177838</v>
      </c>
      <c r="R21">
        <f t="shared" si="7"/>
        <v>5.5535547976244494E-4</v>
      </c>
      <c r="S21">
        <f t="shared" si="8"/>
        <v>1.292628663490055</v>
      </c>
    </row>
    <row r="22" spans="1:74" x14ac:dyDescent="0.3">
      <c r="A22" s="1">
        <v>70.01088</v>
      </c>
      <c r="B22" s="2">
        <v>6.1898210000000002</v>
      </c>
      <c r="C22" s="1">
        <f t="shared" si="1"/>
        <v>6.1898210000000002E-2</v>
      </c>
      <c r="D22" s="1"/>
      <c r="E22" s="1">
        <f t="shared" si="2"/>
        <v>4.235005108323308E-4</v>
      </c>
      <c r="F22" s="1"/>
      <c r="G22" s="2">
        <f t="shared" si="3"/>
        <v>7.8101789999999998</v>
      </c>
      <c r="H22" s="2">
        <f t="shared" si="4"/>
        <v>7.8101790000000004E-2</v>
      </c>
      <c r="I22" s="2">
        <f t="shared" si="9"/>
        <v>5.3436356175597685E-4</v>
      </c>
      <c r="J22" s="2">
        <f t="shared" si="10"/>
        <v>5.2232972539362522E-2</v>
      </c>
      <c r="K22" s="1">
        <f t="shared" si="11"/>
        <v>5.3436356175597739E-4</v>
      </c>
      <c r="L22" s="1"/>
      <c r="M22" s="1">
        <f t="shared" si="5"/>
        <v>0.26602034470472874</v>
      </c>
      <c r="N22">
        <f t="shared" si="6"/>
        <v>7.8101790000000004E-2</v>
      </c>
      <c r="P22">
        <f t="shared" si="0"/>
        <v>1.0872635091092162</v>
      </c>
      <c r="Q22">
        <f t="shared" si="12"/>
        <v>5.5373875813814948</v>
      </c>
      <c r="R22">
        <f t="shared" si="7"/>
        <v>5.2240112191007646E-4</v>
      </c>
      <c r="S22">
        <f t="shared" si="8"/>
        <v>1.4309996706679828</v>
      </c>
    </row>
    <row r="23" spans="1:74" x14ac:dyDescent="0.3">
      <c r="A23" s="1">
        <v>73.12894</v>
      </c>
      <c r="B23" s="2">
        <v>6.4830540000000001</v>
      </c>
      <c r="C23" s="1">
        <f t="shared" si="1"/>
        <v>6.4830540000000006E-2</v>
      </c>
      <c r="D23" s="1"/>
      <c r="E23" s="1">
        <f t="shared" si="2"/>
        <v>4.4356317908927993E-4</v>
      </c>
      <c r="F23" s="1"/>
      <c r="G23" s="2">
        <f t="shared" si="3"/>
        <v>7.5169459999999999</v>
      </c>
      <c r="H23" s="2">
        <f t="shared" si="4"/>
        <v>7.5169459999999994E-2</v>
      </c>
      <c r="I23" s="2">
        <f t="shared" si="9"/>
        <v>5.1430089349902767E-4</v>
      </c>
      <c r="J23" s="2">
        <f t="shared" si="10"/>
        <v>5.3836593583346103E-2</v>
      </c>
      <c r="K23" s="1">
        <f t="shared" si="11"/>
        <v>5.1430089349902832E-4</v>
      </c>
      <c r="L23" s="1"/>
      <c r="M23" s="1">
        <f t="shared" si="5"/>
        <v>0.27418751961660626</v>
      </c>
      <c r="N23">
        <f t="shared" si="6"/>
        <v>7.5169459999999994E-2</v>
      </c>
      <c r="P23">
        <f t="shared" si="0"/>
        <v>1.0856598880652326</v>
      </c>
      <c r="Q23">
        <f t="shared" si="12"/>
        <v>5.5292204064696175</v>
      </c>
      <c r="R23">
        <f t="shared" si="7"/>
        <v>5.0204601434685934E-4</v>
      </c>
      <c r="S23">
        <f t="shared" si="8"/>
        <v>1.5018206303426609</v>
      </c>
    </row>
    <row r="24" spans="1:74" x14ac:dyDescent="0.3">
      <c r="A24" s="1">
        <v>79.53689</v>
      </c>
      <c r="B24" s="2">
        <v>7.0768930000000001</v>
      </c>
      <c r="C24" s="1">
        <f t="shared" si="1"/>
        <v>7.0768930000000008E-2</v>
      </c>
      <c r="D24" s="1"/>
      <c r="E24" s="1">
        <f t="shared" si="2"/>
        <v>4.8419296787512048E-4</v>
      </c>
      <c r="F24" s="1"/>
      <c r="G24" s="2">
        <f t="shared" si="3"/>
        <v>6.9231069999999999</v>
      </c>
      <c r="H24" s="2">
        <f t="shared" si="4"/>
        <v>6.9231070000000006E-2</v>
      </c>
      <c r="I24" s="2">
        <f t="shared" si="9"/>
        <v>4.7367110471318723E-4</v>
      </c>
      <c r="J24" s="2">
        <f t="shared" si="10"/>
        <v>5.6871854338792972E-2</v>
      </c>
      <c r="K24" s="1">
        <f t="shared" si="11"/>
        <v>4.736711047131875E-4</v>
      </c>
      <c r="L24" s="1"/>
      <c r="M24" s="1">
        <f t="shared" si="5"/>
        <v>0.28964597570627698</v>
      </c>
      <c r="N24">
        <f t="shared" si="6"/>
        <v>6.9231070000000006E-2</v>
      </c>
      <c r="P24">
        <f t="shared" si="0"/>
        <v>1.0826246273097857</v>
      </c>
      <c r="Q24">
        <f t="shared" si="12"/>
        <v>5.513761950379946</v>
      </c>
      <c r="R24">
        <f t="shared" si="7"/>
        <v>4.6109163881728608E-4</v>
      </c>
      <c r="S24">
        <f t="shared" si="8"/>
        <v>1.58242962226147</v>
      </c>
    </row>
    <row r="25" spans="1:74" x14ac:dyDescent="0.3">
      <c r="A25" s="1">
        <v>83.899119999999996</v>
      </c>
      <c r="B25" s="2">
        <v>7.5103160000000004</v>
      </c>
      <c r="C25" s="1">
        <f t="shared" si="1"/>
        <v>7.5103160000000002E-2</v>
      </c>
      <c r="D25" s="1"/>
      <c r="E25" s="1">
        <f t="shared" si="2"/>
        <v>5.1384727644179491E-4</v>
      </c>
      <c r="F25" s="1"/>
      <c r="G25" s="2">
        <f t="shared" si="3"/>
        <v>6.4896839999999996</v>
      </c>
      <c r="H25" s="2">
        <f t="shared" si="4"/>
        <v>6.4896839999999997E-2</v>
      </c>
      <c r="I25" s="2">
        <f t="shared" si="9"/>
        <v>4.4401679614651274E-4</v>
      </c>
      <c r="J25" s="2">
        <f t="shared" si="10"/>
        <v>5.8808757727447175E-2</v>
      </c>
      <c r="K25" s="1">
        <f t="shared" si="11"/>
        <v>4.4401679614651318E-4</v>
      </c>
      <c r="L25" s="1"/>
      <c r="M25" s="1">
        <f t="shared" si="5"/>
        <v>0.29951054366134128</v>
      </c>
      <c r="N25">
        <f t="shared" si="6"/>
        <v>6.4896839999999997E-2</v>
      </c>
      <c r="P25">
        <f t="shared" si="0"/>
        <v>1.0806877239211314</v>
      </c>
      <c r="Q25">
        <f t="shared" si="12"/>
        <v>5.5038973824248814</v>
      </c>
      <c r="R25">
        <f t="shared" si="7"/>
        <v>4.3145158574079269E-4</v>
      </c>
      <c r="S25">
        <f t="shared" si="8"/>
        <v>1.5788451254002644</v>
      </c>
    </row>
    <row r="26" spans="1:74" x14ac:dyDescent="0.3">
      <c r="A26" s="1">
        <v>91.01885</v>
      </c>
      <c r="B26" s="2">
        <v>8.0575749999999999</v>
      </c>
      <c r="C26" s="1">
        <f t="shared" si="1"/>
        <v>8.0575750000000002E-2</v>
      </c>
      <c r="D26" s="1"/>
      <c r="E26" s="1">
        <f t="shared" si="2"/>
        <v>5.5129011462040948E-4</v>
      </c>
      <c r="F26" s="1"/>
      <c r="G26" s="2">
        <f t="shared" si="3"/>
        <v>5.9424250000000001</v>
      </c>
      <c r="H26" s="2">
        <f t="shared" si="4"/>
        <v>5.9424249999999998E-2</v>
      </c>
      <c r="I26" s="2">
        <f t="shared" si="9"/>
        <v>4.0657395796789812E-4</v>
      </c>
      <c r="J26" s="2">
        <f t="shared" si="10"/>
        <v>6.170345453320996E-2</v>
      </c>
      <c r="K26" s="1">
        <f t="shared" si="11"/>
        <v>4.0657395796789812E-4</v>
      </c>
      <c r="L26" s="1"/>
      <c r="M26" s="1">
        <f t="shared" si="5"/>
        <v>0.31425311343380419</v>
      </c>
      <c r="N26">
        <f t="shared" si="6"/>
        <v>5.9424249999999998E-2</v>
      </c>
      <c r="P26">
        <f t="shared" si="0"/>
        <v>1.0777930271153686</v>
      </c>
      <c r="Q26">
        <f t="shared" si="12"/>
        <v>5.4891548126524183</v>
      </c>
      <c r="R26">
        <f t="shared" si="7"/>
        <v>3.940101228043513E-4</v>
      </c>
      <c r="S26">
        <f t="shared" si="8"/>
        <v>1.5784995401677557</v>
      </c>
    </row>
    <row r="27" spans="1:74" x14ac:dyDescent="0.3">
      <c r="A27" s="1">
        <v>94.312119999999993</v>
      </c>
      <c r="B27" s="2">
        <v>8.3356259999999995</v>
      </c>
      <c r="C27" s="1">
        <f t="shared" si="1"/>
        <v>8.3356260000000001E-2</v>
      </c>
      <c r="D27" s="1"/>
      <c r="E27" s="1">
        <f t="shared" si="2"/>
        <v>5.7031404770949894E-4</v>
      </c>
      <c r="F27" s="1"/>
      <c r="G27" s="2">
        <f t="shared" si="3"/>
        <v>5.6643740000000005</v>
      </c>
      <c r="H27" s="2">
        <f t="shared" si="4"/>
        <v>5.6643740000000005E-2</v>
      </c>
      <c r="I27" s="2">
        <f t="shared" si="9"/>
        <v>3.8755002487880877E-4</v>
      </c>
      <c r="J27" s="2">
        <f t="shared" si="10"/>
        <v>6.2979761403642587E-2</v>
      </c>
      <c r="K27" s="1">
        <f t="shared" si="11"/>
        <v>3.8755002487880725E-4</v>
      </c>
      <c r="L27" s="1"/>
      <c r="M27" s="1">
        <f t="shared" si="5"/>
        <v>0.32075329094841221</v>
      </c>
      <c r="N27">
        <f t="shared" si="6"/>
        <v>5.6643740000000005E-2</v>
      </c>
      <c r="P27">
        <f t="shared" si="0"/>
        <v>1.0765167202449359</v>
      </c>
      <c r="Q27">
        <f t="shared" si="12"/>
        <v>5.48265463513781</v>
      </c>
      <c r="R27">
        <f t="shared" si="7"/>
        <v>3.7512931263795527E-4</v>
      </c>
      <c r="S27">
        <f t="shared" si="8"/>
        <v>1.5427409257005029</v>
      </c>
    </row>
    <row r="28" spans="1:74" x14ac:dyDescent="0.3">
      <c r="A28" s="1">
        <v>98.693529999999996</v>
      </c>
      <c r="B28" s="2">
        <v>8.6559380000000008</v>
      </c>
      <c r="C28" s="1">
        <f t="shared" si="1"/>
        <v>8.6559380000000005E-2</v>
      </c>
      <c r="D28" s="1"/>
      <c r="E28" s="1">
        <f t="shared" si="2"/>
        <v>5.9222943033942078E-4</v>
      </c>
      <c r="F28" s="1"/>
      <c r="G28" s="2">
        <f t="shared" si="3"/>
        <v>5.3440619999999992</v>
      </c>
      <c r="H28" s="2">
        <f t="shared" si="4"/>
        <v>5.3440619999999994E-2</v>
      </c>
      <c r="I28" s="2">
        <f t="shared" si="9"/>
        <v>3.6563464224888687E-4</v>
      </c>
      <c r="J28" s="2">
        <f t="shared" si="10"/>
        <v>6.4581756681538288E-2</v>
      </c>
      <c r="K28" s="1">
        <f t="shared" si="11"/>
        <v>3.6563464224888801E-4</v>
      </c>
      <c r="L28" s="1"/>
      <c r="M28" s="1">
        <f t="shared" si="5"/>
        <v>0.32891218590159543</v>
      </c>
      <c r="N28">
        <f t="shared" si="6"/>
        <v>5.3440619999999994E-2</v>
      </c>
      <c r="P28">
        <f t="shared" si="0"/>
        <v>1.0749147249670403</v>
      </c>
      <c r="Q28">
        <f t="shared" si="12"/>
        <v>5.4744957401846275</v>
      </c>
      <c r="R28">
        <f t="shared" si="7"/>
        <v>3.5338963001752178E-4</v>
      </c>
      <c r="S28">
        <f t="shared" si="8"/>
        <v>1.4994032454630859</v>
      </c>
    </row>
    <row r="29" spans="1:74" x14ac:dyDescent="0.3">
      <c r="A29" s="1">
        <v>106.938</v>
      </c>
      <c r="B29" s="2">
        <v>9.2441200000000006</v>
      </c>
      <c r="C29" s="1">
        <f t="shared" si="1"/>
        <v>9.2441200000000001E-2</v>
      </c>
      <c r="D29" s="1"/>
      <c r="E29" s="1">
        <f t="shared" si="2"/>
        <v>6.3247217362107338E-4</v>
      </c>
      <c r="F29" s="1"/>
      <c r="G29" s="2">
        <f t="shared" si="3"/>
        <v>4.7558799999999994</v>
      </c>
      <c r="H29" s="2">
        <f t="shared" si="4"/>
        <v>4.7558799999999991E-2</v>
      </c>
      <c r="I29" s="2">
        <f t="shared" si="9"/>
        <v>3.2539189896723427E-4</v>
      </c>
      <c r="J29" s="2">
        <f t="shared" si="10"/>
        <v>6.7264440430816683E-2</v>
      </c>
      <c r="K29" s="1">
        <f t="shared" si="11"/>
        <v>3.2539189896723406E-4</v>
      </c>
      <c r="L29" s="1"/>
      <c r="M29" s="1">
        <f t="shared" si="5"/>
        <v>0.342574982043994</v>
      </c>
      <c r="N29">
        <f t="shared" si="6"/>
        <v>4.7558799999999991E-2</v>
      </c>
      <c r="P29">
        <f t="shared" si="0"/>
        <v>1.0722320412177619</v>
      </c>
      <c r="Q29">
        <f t="shared" si="12"/>
        <v>5.4608329440422292</v>
      </c>
      <c r="R29">
        <f t="shared" si="7"/>
        <v>3.1370971632157466E-4</v>
      </c>
      <c r="S29">
        <f t="shared" si="8"/>
        <v>1.364733913665455</v>
      </c>
    </row>
    <row r="30" spans="1:74" x14ac:dyDescent="0.3">
      <c r="A30" s="1">
        <v>113.28</v>
      </c>
      <c r="B30" s="2">
        <v>9.6994579999999999</v>
      </c>
      <c r="C30" s="1">
        <f t="shared" si="1"/>
        <v>9.6994579999999997E-2</v>
      </c>
      <c r="D30" s="1"/>
      <c r="E30" s="1">
        <f t="shared" si="2"/>
        <v>6.6362588155566011E-4</v>
      </c>
      <c r="F30" s="1"/>
      <c r="G30" s="2">
        <f t="shared" si="3"/>
        <v>4.3005420000000001</v>
      </c>
      <c r="H30" s="2">
        <f t="shared" si="4"/>
        <v>4.3005420000000003E-2</v>
      </c>
      <c r="I30" s="2">
        <f t="shared" si="9"/>
        <v>2.942381910326476E-4</v>
      </c>
      <c r="J30" s="2">
        <f t="shared" si="10"/>
        <v>6.9130499038345727E-2</v>
      </c>
      <c r="K30" s="1">
        <f t="shared" si="11"/>
        <v>2.9423819103264668E-4</v>
      </c>
      <c r="L30" s="1"/>
      <c r="M30" s="1">
        <f t="shared" si="5"/>
        <v>0.3520787404915916</v>
      </c>
      <c r="N30">
        <f t="shared" si="6"/>
        <v>4.3005420000000003E-2</v>
      </c>
      <c r="P30">
        <f t="shared" si="0"/>
        <v>1.070365982610233</v>
      </c>
      <c r="Q30">
        <f t="shared" si="12"/>
        <v>5.4513291855946315</v>
      </c>
      <c r="R30">
        <f t="shared" si="7"/>
        <v>2.8318079245918021E-4</v>
      </c>
      <c r="S30">
        <f t="shared" si="8"/>
        <v>1.2226606321249827</v>
      </c>
    </row>
    <row r="31" spans="1:74" x14ac:dyDescent="0.3">
      <c r="A31" s="1">
        <v>122.2991</v>
      </c>
      <c r="B31" s="2">
        <v>10.11153</v>
      </c>
      <c r="C31" s="1">
        <f t="shared" si="1"/>
        <v>0.10111530000000001</v>
      </c>
      <c r="D31" s="1"/>
      <c r="E31" s="1">
        <f t="shared" si="2"/>
        <v>6.9181937899277508E-4</v>
      </c>
      <c r="F31" s="1"/>
      <c r="G31" s="2">
        <f t="shared" si="3"/>
        <v>3.8884699999999999</v>
      </c>
      <c r="H31" s="2">
        <f t="shared" si="4"/>
        <v>3.8884700000000001E-2</v>
      </c>
      <c r="I31" s="2">
        <f t="shared" si="9"/>
        <v>2.6604469359553263E-4</v>
      </c>
      <c r="J31" s="2">
        <f t="shared" si="10"/>
        <v>7.1529982734353195E-2</v>
      </c>
      <c r="K31" s="1">
        <f t="shared" si="11"/>
        <v>2.6604469359553274E-4</v>
      </c>
      <c r="L31" s="1"/>
      <c r="M31" s="1">
        <f t="shared" si="5"/>
        <v>0.36429921060640758</v>
      </c>
      <c r="N31">
        <f t="shared" si="6"/>
        <v>3.8884700000000001E-2</v>
      </c>
      <c r="P31">
        <f t="shared" si="0"/>
        <v>1.0679664989142255</v>
      </c>
      <c r="Q31">
        <f t="shared" si="12"/>
        <v>5.4391087154798159</v>
      </c>
      <c r="R31">
        <f t="shared" si="7"/>
        <v>2.5547280899339807E-4</v>
      </c>
      <c r="S31">
        <f t="shared" si="8"/>
        <v>1.1176474404085215</v>
      </c>
      <c r="U31" t="s">
        <v>17</v>
      </c>
      <c r="V31">
        <v>6.03960026369785E-4</v>
      </c>
      <c r="AC31" s="7" t="s">
        <v>31</v>
      </c>
      <c r="AE31" s="11" t="s">
        <v>32</v>
      </c>
      <c r="AF31" s="12">
        <v>10</v>
      </c>
      <c r="AG31" s="11"/>
    </row>
    <row r="32" spans="1:74" x14ac:dyDescent="0.3">
      <c r="A32" s="1">
        <v>129.01050000000001</v>
      </c>
      <c r="B32" s="2">
        <v>10.48143</v>
      </c>
      <c r="C32" s="1">
        <f t="shared" si="1"/>
        <v>0.1048143</v>
      </c>
      <c r="D32" s="1"/>
      <c r="E32" s="1">
        <f t="shared" si="2"/>
        <v>7.171275161678047E-4</v>
      </c>
      <c r="F32" s="1"/>
      <c r="G32" s="2">
        <f t="shared" si="3"/>
        <v>3.5185700000000004</v>
      </c>
      <c r="H32" s="2">
        <f t="shared" si="4"/>
        <v>3.5185700000000007E-2</v>
      </c>
      <c r="I32" s="2">
        <f t="shared" si="9"/>
        <v>2.4073655642050304E-4</v>
      </c>
      <c r="J32" s="2">
        <f t="shared" si="10"/>
        <v>7.3145662059113756E-2</v>
      </c>
      <c r="K32" s="1">
        <f t="shared" si="11"/>
        <v>2.4073655642050209E-4</v>
      </c>
      <c r="L32" s="1"/>
      <c r="M32" s="1">
        <f t="shared" si="5"/>
        <v>0.37252779783799223</v>
      </c>
      <c r="N32">
        <f t="shared" si="6"/>
        <v>3.5185700000000007E-2</v>
      </c>
      <c r="P32">
        <f t="shared" si="0"/>
        <v>1.0663508195894649</v>
      </c>
      <c r="Q32">
        <f t="shared" si="12"/>
        <v>5.4308801282482309</v>
      </c>
      <c r="R32">
        <f t="shared" si="7"/>
        <v>2.3082062019808686E-4</v>
      </c>
      <c r="S32">
        <f t="shared" si="8"/>
        <v>0.98325791167006404</v>
      </c>
      <c r="U32" t="s">
        <v>18</v>
      </c>
      <c r="V32">
        <v>6.03960026369785E-4</v>
      </c>
      <c r="AE32" s="11" t="s">
        <v>33</v>
      </c>
      <c r="AF32" s="12">
        <v>639</v>
      </c>
      <c r="AG32" s="11" t="s">
        <v>34</v>
      </c>
      <c r="BV32" t="s">
        <v>25</v>
      </c>
    </row>
    <row r="33" spans="1:33" x14ac:dyDescent="0.3">
      <c r="A33" s="1">
        <v>137.6206</v>
      </c>
      <c r="B33" s="2">
        <v>10.79941</v>
      </c>
      <c r="C33" s="1">
        <f t="shared" si="1"/>
        <v>0.1079941</v>
      </c>
      <c r="D33" s="1"/>
      <c r="E33" s="1">
        <f t="shared" si="2"/>
        <v>7.3888334601077826E-4</v>
      </c>
      <c r="F33" s="1"/>
      <c r="G33" s="2">
        <f t="shared" si="3"/>
        <v>3.20059</v>
      </c>
      <c r="H33" s="2">
        <f t="shared" si="4"/>
        <v>3.2005900000000004E-2</v>
      </c>
      <c r="I33" s="2">
        <f t="shared" si="9"/>
        <v>2.1898072657752942E-4</v>
      </c>
      <c r="J33" s="2">
        <f t="shared" si="10"/>
        <v>7.5031108013018932E-2</v>
      </c>
      <c r="K33" s="1">
        <f t="shared" si="11"/>
        <v>2.1898072657752861E-4</v>
      </c>
      <c r="L33" s="1"/>
      <c r="M33" s="1">
        <f t="shared" si="5"/>
        <v>0.38213029522988412</v>
      </c>
      <c r="N33">
        <f t="shared" si="6"/>
        <v>3.2005900000000004E-2</v>
      </c>
      <c r="P33">
        <f t="shared" si="0"/>
        <v>1.0644653736355596</v>
      </c>
      <c r="Q33">
        <f t="shared" si="12"/>
        <v>5.4212776308563386</v>
      </c>
      <c r="R33">
        <f t="shared" si="7"/>
        <v>2.0958967474972939E-4</v>
      </c>
      <c r="S33">
        <f t="shared" si="8"/>
        <v>0.88191854432411065</v>
      </c>
      <c r="U33" t="s">
        <v>26</v>
      </c>
      <c r="V33">
        <f>AF39</f>
        <v>5.8034079260862228</v>
      </c>
      <c r="W33" t="s">
        <v>19</v>
      </c>
      <c r="AE33" s="11" t="s">
        <v>35</v>
      </c>
      <c r="AF33" s="11">
        <f>(AF32/100)*AF31</f>
        <v>63.9</v>
      </c>
      <c r="AG33" s="11" t="s">
        <v>34</v>
      </c>
    </row>
    <row r="34" spans="1:33" x14ac:dyDescent="0.3">
      <c r="A34" s="1">
        <v>144.845</v>
      </c>
      <c r="B34" s="2">
        <v>11.036949999999999</v>
      </c>
      <c r="C34" s="1">
        <f t="shared" si="1"/>
        <v>0.1103695</v>
      </c>
      <c r="D34" s="1"/>
      <c r="E34" s="1">
        <f t="shared" si="2"/>
        <v>7.5513556256810873E-4</v>
      </c>
      <c r="F34" s="1"/>
      <c r="G34" s="2">
        <f t="shared" si="3"/>
        <v>2.9630500000000008</v>
      </c>
      <c r="H34" s="2">
        <f t="shared" si="4"/>
        <v>2.9630500000000008E-2</v>
      </c>
      <c r="I34" s="2">
        <f t="shared" si="9"/>
        <v>2.0272851002019898E-4</v>
      </c>
      <c r="J34" s="2">
        <f t="shared" si="10"/>
        <v>7.6495699860808855E-2</v>
      </c>
      <c r="K34" s="1">
        <f t="shared" si="11"/>
        <v>2.0272851002019852E-4</v>
      </c>
      <c r="L34" s="1"/>
      <c r="M34" s="1">
        <f t="shared" si="5"/>
        <v>0.38958940025989564</v>
      </c>
      <c r="N34">
        <f t="shared" si="6"/>
        <v>2.9630500000000008E-2</v>
      </c>
      <c r="P34">
        <f t="shared" si="0"/>
        <v>1.0630007817877698</v>
      </c>
      <c r="Q34">
        <f t="shared" si="12"/>
        <v>5.4138185258263274</v>
      </c>
      <c r="R34">
        <f t="shared" si="7"/>
        <v>1.9376746832221935E-4</v>
      </c>
      <c r="S34">
        <f t="shared" si="8"/>
        <v>0.80300268312921474</v>
      </c>
      <c r="AE34" s="11" t="s">
        <v>36</v>
      </c>
      <c r="AF34" s="11">
        <v>56.077399999999997</v>
      </c>
      <c r="AG34" s="11" t="s">
        <v>37</v>
      </c>
    </row>
    <row r="35" spans="1:33" x14ac:dyDescent="0.3">
      <c r="A35" s="1">
        <v>154.7304</v>
      </c>
      <c r="B35" s="2">
        <v>11.328099999999999</v>
      </c>
      <c r="C35" s="1">
        <f t="shared" si="1"/>
        <v>0.11328099999999999</v>
      </c>
      <c r="D35" s="1"/>
      <c r="E35" s="1">
        <f t="shared" si="2"/>
        <v>7.7505571433482911E-4</v>
      </c>
      <c r="F35" s="1"/>
      <c r="G35" s="2">
        <f t="shared" si="3"/>
        <v>2.6719000000000008</v>
      </c>
      <c r="H35" s="2">
        <f t="shared" si="4"/>
        <v>2.6719000000000007E-2</v>
      </c>
      <c r="I35" s="2">
        <f t="shared" si="9"/>
        <v>1.8280835825347855E-4</v>
      </c>
      <c r="J35" s="2">
        <f t="shared" si="10"/>
        <v>7.8302833605487787E-2</v>
      </c>
      <c r="K35" s="1">
        <f t="shared" si="11"/>
        <v>1.8280835825347798E-4</v>
      </c>
      <c r="L35" s="1"/>
      <c r="M35" s="1">
        <f t="shared" si="5"/>
        <v>0.39879305684529781</v>
      </c>
      <c r="N35">
        <f t="shared" si="6"/>
        <v>2.6719000000000007E-2</v>
      </c>
      <c r="P35">
        <f t="shared" ref="P35:P66" si="13">$O$3-J35</f>
        <v>1.0611936480430908</v>
      </c>
      <c r="Q35">
        <f t="shared" si="12"/>
        <v>5.404614869240925</v>
      </c>
      <c r="R35">
        <f t="shared" si="7"/>
        <v>1.7443078801055798E-4</v>
      </c>
      <c r="S35">
        <f t="shared" si="8"/>
        <v>0.70183683175058675</v>
      </c>
      <c r="V35">
        <f>SUM(V31:V32)</f>
        <v>1.20792005273957E-3</v>
      </c>
      <c r="AE35" s="11" t="s">
        <v>38</v>
      </c>
      <c r="AF35" s="11">
        <f>AF33/AF34</f>
        <v>1.1394964816485786</v>
      </c>
      <c r="AG35" s="11" t="s">
        <v>39</v>
      </c>
    </row>
    <row r="36" spans="1:33" x14ac:dyDescent="0.3">
      <c r="A36" s="1">
        <v>164.99629999999999</v>
      </c>
      <c r="B36" s="2">
        <v>11.651149999999999</v>
      </c>
      <c r="C36" s="1">
        <f t="shared" si="1"/>
        <v>0.11651149999999999</v>
      </c>
      <c r="D36" s="1"/>
      <c r="E36" s="1">
        <f t="shared" si="2"/>
        <v>7.9715842780980425E-4</v>
      </c>
      <c r="F36" s="1"/>
      <c r="G36" s="2">
        <f t="shared" si="3"/>
        <v>2.3488500000000005</v>
      </c>
      <c r="H36" s="2">
        <f t="shared" si="4"/>
        <v>2.3488500000000006E-2</v>
      </c>
      <c r="I36" s="2">
        <f t="shared" si="9"/>
        <v>1.6070564477850335E-4</v>
      </c>
      <c r="J36" s="2">
        <f t="shared" si="10"/>
        <v>7.9952621684219419E-2</v>
      </c>
      <c r="K36" s="1">
        <f t="shared" si="11"/>
        <v>1.6070564477850297E-4</v>
      </c>
      <c r="L36" s="1"/>
      <c r="M36" s="1">
        <f t="shared" si="5"/>
        <v>0.40719535853439287</v>
      </c>
      <c r="N36">
        <f t="shared" si="6"/>
        <v>2.3488500000000006E-2</v>
      </c>
      <c r="P36">
        <f t="shared" si="13"/>
        <v>1.0595438599643592</v>
      </c>
      <c r="Q36">
        <f t="shared" si="12"/>
        <v>5.3962125675518298</v>
      </c>
      <c r="R36">
        <f t="shared" si="7"/>
        <v>1.5310258495224605E-4</v>
      </c>
      <c r="S36">
        <f t="shared" si="8"/>
        <v>0.57806518721641897</v>
      </c>
      <c r="AE36" s="11" t="s">
        <v>40</v>
      </c>
      <c r="AF36" s="11">
        <v>10</v>
      </c>
      <c r="AG36" s="11" t="s">
        <v>41</v>
      </c>
    </row>
    <row r="37" spans="1:33" x14ac:dyDescent="0.3">
      <c r="A37" s="1">
        <v>174.03559999999999</v>
      </c>
      <c r="B37" s="2">
        <v>11.856260000000001</v>
      </c>
      <c r="C37" s="1">
        <f t="shared" si="1"/>
        <v>0.1185626</v>
      </c>
      <c r="D37" s="1"/>
      <c r="E37" s="1">
        <f t="shared" si="2"/>
        <v>8.1119182066184637E-4</v>
      </c>
      <c r="F37" s="1"/>
      <c r="G37" s="2">
        <f t="shared" si="3"/>
        <v>2.1437399999999993</v>
      </c>
      <c r="H37" s="2">
        <f t="shared" si="4"/>
        <v>2.1437399999999992E-2</v>
      </c>
      <c r="I37" s="2">
        <f t="shared" si="9"/>
        <v>1.4667225192646128E-4</v>
      </c>
      <c r="J37" s="2">
        <f t="shared" si="10"/>
        <v>8.1278436171058274E-2</v>
      </c>
      <c r="K37" s="1">
        <f t="shared" si="11"/>
        <v>1.4667225192646066E-4</v>
      </c>
      <c r="L37" s="1"/>
      <c r="M37" s="1">
        <f t="shared" si="5"/>
        <v>0.41394767626889684</v>
      </c>
      <c r="N37">
        <f t="shared" si="6"/>
        <v>2.1437399999999992E-2</v>
      </c>
      <c r="P37">
        <f t="shared" si="13"/>
        <v>1.0582180454775203</v>
      </c>
      <c r="Q37">
        <f t="shared" si="12"/>
        <v>5.3894602498173256</v>
      </c>
      <c r="R37">
        <f t="shared" si="7"/>
        <v>1.3955826952470314E-4</v>
      </c>
      <c r="S37">
        <f t="shared" si="8"/>
        <v>0.50608745612515638</v>
      </c>
      <c r="AE37" s="11" t="s">
        <v>42</v>
      </c>
      <c r="AF37" s="11">
        <v>5</v>
      </c>
      <c r="AG37" s="11" t="s">
        <v>41</v>
      </c>
    </row>
    <row r="38" spans="1:33" x14ac:dyDescent="0.3">
      <c r="A38" s="1">
        <v>182.2296</v>
      </c>
      <c r="B38" s="2">
        <v>12.0131</v>
      </c>
      <c r="C38" s="1">
        <f t="shared" si="1"/>
        <v>0.120131</v>
      </c>
      <c r="D38" s="1"/>
      <c r="E38" s="1">
        <f t="shared" si="2"/>
        <v>8.2192263502932849E-4</v>
      </c>
      <c r="F38" s="1"/>
      <c r="G38" s="2">
        <f t="shared" si="3"/>
        <v>1.9869000000000003</v>
      </c>
      <c r="H38" s="2">
        <f t="shared" si="4"/>
        <v>1.9869000000000005E-2</v>
      </c>
      <c r="I38" s="2">
        <f t="shared" si="9"/>
        <v>1.3594143755897922E-4</v>
      </c>
      <c r="J38" s="2">
        <f t="shared" si="10"/>
        <v>8.2392340310416548E-2</v>
      </c>
      <c r="K38" s="1">
        <f t="shared" si="11"/>
        <v>1.3594143755897871E-4</v>
      </c>
      <c r="L38" s="1"/>
      <c r="M38" s="1">
        <f t="shared" si="5"/>
        <v>0.41962074346599737</v>
      </c>
      <c r="N38">
        <f t="shared" si="6"/>
        <v>1.9869000000000005E-2</v>
      </c>
      <c r="P38">
        <f t="shared" si="13"/>
        <v>1.0571041413381621</v>
      </c>
      <c r="Q38">
        <f t="shared" si="12"/>
        <v>5.3837871826202255</v>
      </c>
      <c r="R38">
        <f t="shared" si="7"/>
        <v>1.2921177278220333E-4</v>
      </c>
      <c r="S38">
        <f t="shared" si="8"/>
        <v>0.45288388007771113</v>
      </c>
      <c r="AE38" s="11" t="s">
        <v>43</v>
      </c>
      <c r="AF38" s="11">
        <f>AF36*(0.25*PI()*AF37^2)</f>
        <v>196.34954084936209</v>
      </c>
      <c r="AG38" s="11" t="s">
        <v>44</v>
      </c>
    </row>
    <row r="39" spans="1:33" x14ac:dyDescent="0.3">
      <c r="A39" s="1">
        <v>191.9855</v>
      </c>
      <c r="B39" s="2">
        <v>12.156079999999999</v>
      </c>
      <c r="C39" s="1">
        <f t="shared" si="1"/>
        <v>0.1215608</v>
      </c>
      <c r="D39" s="1"/>
      <c r="E39" s="1">
        <f t="shared" si="2"/>
        <v>8.3170516396494814E-4</v>
      </c>
      <c r="F39" s="1"/>
      <c r="G39" s="2">
        <f t="shared" si="3"/>
        <v>1.8439200000000007</v>
      </c>
      <c r="H39" s="2">
        <f t="shared" si="4"/>
        <v>1.8439200000000006E-2</v>
      </c>
      <c r="I39" s="2">
        <f t="shared" si="9"/>
        <v>1.2615890862335949E-4</v>
      </c>
      <c r="J39" s="2">
        <f t="shared" si="10"/>
        <v>8.3623134007055178E-2</v>
      </c>
      <c r="K39" s="1">
        <f t="shared" si="11"/>
        <v>1.2615890862335919E-4</v>
      </c>
      <c r="L39" s="1"/>
      <c r="M39" s="1">
        <f t="shared" si="5"/>
        <v>0.42588912428988168</v>
      </c>
      <c r="N39">
        <f t="shared" si="6"/>
        <v>1.8439200000000006E-2</v>
      </c>
      <c r="P39">
        <f t="shared" si="13"/>
        <v>1.0558733476415234</v>
      </c>
      <c r="Q39">
        <f t="shared" si="12"/>
        <v>5.3775188017963416</v>
      </c>
      <c r="R39">
        <f t="shared" si="7"/>
        <v>1.1977390344355039E-4</v>
      </c>
      <c r="S39">
        <f t="shared" si="8"/>
        <v>0.40768291146185193</v>
      </c>
      <c r="AE39" s="11" t="s">
        <v>45</v>
      </c>
      <c r="AF39" s="11">
        <f>AF35/(AF38/1000)</f>
        <v>5.8034079260862228</v>
      </c>
      <c r="AG39" s="11" t="s">
        <v>46</v>
      </c>
    </row>
    <row r="40" spans="1:33" x14ac:dyDescent="0.3">
      <c r="A40" s="1">
        <v>201.57210000000001</v>
      </c>
      <c r="B40" s="2">
        <v>12.281560000000001</v>
      </c>
      <c r="C40" s="1">
        <f t="shared" si="1"/>
        <v>0.12281560000000001</v>
      </c>
      <c r="D40" s="1"/>
      <c r="E40" s="1">
        <f t="shared" si="2"/>
        <v>8.4029036280983257E-4</v>
      </c>
      <c r="F40" s="1"/>
      <c r="G40" s="2">
        <f t="shared" si="3"/>
        <v>1.7184399999999993</v>
      </c>
      <c r="H40" s="2">
        <f t="shared" si="4"/>
        <v>1.7184399999999992E-2</v>
      </c>
      <c r="I40" s="2">
        <f t="shared" si="9"/>
        <v>1.1757370977847504E-4</v>
      </c>
      <c r="J40" s="2">
        <f t="shared" si="10"/>
        <v>8.4750266133217511E-2</v>
      </c>
      <c r="K40" s="1">
        <f t="shared" si="11"/>
        <v>1.1757370977847548E-4</v>
      </c>
      <c r="L40" s="1"/>
      <c r="M40" s="1">
        <f t="shared" si="5"/>
        <v>0.43162956107056694</v>
      </c>
      <c r="N40">
        <f t="shared" si="6"/>
        <v>1.7184399999999992E-2</v>
      </c>
      <c r="P40">
        <f t="shared" si="13"/>
        <v>1.0547462155153611</v>
      </c>
      <c r="Q40">
        <f t="shared" si="12"/>
        <v>5.3717783650156559</v>
      </c>
      <c r="R40">
        <f t="shared" si="7"/>
        <v>1.115040520733966E-4</v>
      </c>
      <c r="S40">
        <f t="shared" si="8"/>
        <v>0.36840744656823354</v>
      </c>
    </row>
    <row r="41" spans="1:33" x14ac:dyDescent="0.3">
      <c r="A41" s="1">
        <v>209.08969999999999</v>
      </c>
      <c r="B41" s="2">
        <v>12.399190000000001</v>
      </c>
      <c r="C41" s="1">
        <f t="shared" si="1"/>
        <v>0.1239919</v>
      </c>
      <c r="D41" s="1"/>
      <c r="E41" s="1">
        <f t="shared" si="2"/>
        <v>8.4833847358544421E-4</v>
      </c>
      <c r="F41" s="1"/>
      <c r="G41" s="2">
        <f t="shared" si="3"/>
        <v>1.6008099999999992</v>
      </c>
      <c r="H41" s="2">
        <f t="shared" si="4"/>
        <v>1.600809999999999E-2</v>
      </c>
      <c r="I41" s="2">
        <f t="shared" si="9"/>
        <v>1.0952559900286342E-4</v>
      </c>
      <c r="J41" s="2">
        <f t="shared" si="10"/>
        <v>8.5573635776281437E-2</v>
      </c>
      <c r="K41" s="1">
        <f t="shared" si="11"/>
        <v>1.0952559900286358E-4</v>
      </c>
      <c r="L41" s="1"/>
      <c r="M41" s="1">
        <f t="shared" si="5"/>
        <v>0.43582294822850076</v>
      </c>
      <c r="N41">
        <f t="shared" si="6"/>
        <v>1.600809999999999E-2</v>
      </c>
      <c r="P41">
        <f t="shared" si="13"/>
        <v>1.0539228458722971</v>
      </c>
      <c r="Q41">
        <f t="shared" si="12"/>
        <v>5.3675849778577218</v>
      </c>
      <c r="R41">
        <f t="shared" si="7"/>
        <v>1.0379033374219755E-4</v>
      </c>
      <c r="S41">
        <f t="shared" si="8"/>
        <v>0.3289326761020252</v>
      </c>
    </row>
    <row r="42" spans="1:33" x14ac:dyDescent="0.3">
      <c r="A42" s="1">
        <v>217.126</v>
      </c>
      <c r="B42" s="2">
        <v>12.512090000000001</v>
      </c>
      <c r="C42" s="1">
        <f t="shared" si="1"/>
        <v>0.12512090000000001</v>
      </c>
      <c r="D42" s="1"/>
      <c r="E42" s="1">
        <f t="shared" si="2"/>
        <v>8.5606296314224564E-4</v>
      </c>
      <c r="F42" s="1"/>
      <c r="G42" s="2">
        <f t="shared" si="3"/>
        <v>1.4879099999999994</v>
      </c>
      <c r="H42" s="2">
        <f t="shared" si="4"/>
        <v>1.4879099999999994E-2</v>
      </c>
      <c r="I42" s="2">
        <f t="shared" si="9"/>
        <v>1.0180110944606202E-4</v>
      </c>
      <c r="J42" s="2">
        <f t="shared" si="10"/>
        <v>8.6391740032122827E-2</v>
      </c>
      <c r="K42" s="1">
        <f t="shared" si="11"/>
        <v>1.0180110944606207E-4</v>
      </c>
      <c r="L42" s="1"/>
      <c r="M42" s="1">
        <f t="shared" si="5"/>
        <v>0.43998951898951433</v>
      </c>
      <c r="N42">
        <f t="shared" si="6"/>
        <v>1.4879099999999994E-2</v>
      </c>
      <c r="P42">
        <f t="shared" si="13"/>
        <v>1.0531047416164558</v>
      </c>
      <c r="Q42">
        <f t="shared" si="12"/>
        <v>5.3634184070967086</v>
      </c>
      <c r="R42">
        <f t="shared" si="7"/>
        <v>9.6395449277469097E-5</v>
      </c>
      <c r="S42">
        <f t="shared" si="8"/>
        <v>0.29221161858312633</v>
      </c>
    </row>
    <row r="43" spans="1:33" x14ac:dyDescent="0.3">
      <c r="A43" s="1">
        <v>226.57310000000001</v>
      </c>
      <c r="B43" s="2">
        <v>12.59388</v>
      </c>
      <c r="C43" s="1">
        <f t="shared" si="1"/>
        <v>0.12593880000000002</v>
      </c>
      <c r="D43" s="1"/>
      <c r="E43" s="1">
        <f t="shared" si="2"/>
        <v>8.6165894189203123E-4</v>
      </c>
      <c r="F43" s="1"/>
      <c r="G43" s="2">
        <f t="shared" si="3"/>
        <v>1.4061199999999996</v>
      </c>
      <c r="H43" s="2">
        <f t="shared" si="4"/>
        <v>1.4061199999999996E-2</v>
      </c>
      <c r="I43" s="2">
        <f t="shared" si="9"/>
        <v>9.6205130696276479E-5</v>
      </c>
      <c r="J43" s="2">
        <f t="shared" si="10"/>
        <v>8.7300599522323621E-2</v>
      </c>
      <c r="K43" s="1">
        <f t="shared" si="11"/>
        <v>9.6205130696276533E-5</v>
      </c>
      <c r="L43" s="1"/>
      <c r="M43" s="1">
        <f t="shared" si="5"/>
        <v>0.44461830236364031</v>
      </c>
      <c r="N43">
        <f t="shared" si="6"/>
        <v>1.4061199999999996E-2</v>
      </c>
      <c r="P43">
        <f t="shared" si="13"/>
        <v>1.0521958821262549</v>
      </c>
      <c r="Q43">
        <f t="shared" si="12"/>
        <v>5.3587896237225827</v>
      </c>
      <c r="R43">
        <f t="shared" si="7"/>
        <v>9.1017999182729692E-5</v>
      </c>
      <c r="S43">
        <f t="shared" si="8"/>
        <v>0.26906333338830746</v>
      </c>
    </row>
    <row r="44" spans="1:33" x14ac:dyDescent="0.3">
      <c r="A44" s="1">
        <v>234.9342</v>
      </c>
      <c r="B44" s="2">
        <v>12.66052</v>
      </c>
      <c r="C44" s="1">
        <f t="shared" si="1"/>
        <v>0.1266052</v>
      </c>
      <c r="D44" s="1"/>
      <c r="E44" s="1">
        <f t="shared" si="2"/>
        <v>8.6621837487755151E-4</v>
      </c>
      <c r="F44" s="1"/>
      <c r="G44" s="2">
        <f t="shared" si="3"/>
        <v>1.33948</v>
      </c>
      <c r="H44" s="2">
        <f t="shared" si="4"/>
        <v>1.33948E-2</v>
      </c>
      <c r="I44" s="2">
        <f t="shared" si="9"/>
        <v>9.1645697710756162E-5</v>
      </c>
      <c r="J44" s="2">
        <f t="shared" si="10"/>
        <v>8.8066858365453027E-2</v>
      </c>
      <c r="K44" s="1">
        <f t="shared" si="11"/>
        <v>9.1645697710756487E-5</v>
      </c>
      <c r="L44" s="1"/>
      <c r="M44" s="1">
        <f t="shared" si="5"/>
        <v>0.44852082660594184</v>
      </c>
      <c r="N44">
        <f t="shared" si="6"/>
        <v>1.33948E-2</v>
      </c>
      <c r="P44">
        <f t="shared" si="13"/>
        <v>1.0514296232831257</v>
      </c>
      <c r="Q44">
        <f t="shared" si="12"/>
        <v>5.3548870994802815</v>
      </c>
      <c r="R44">
        <f t="shared" si="7"/>
        <v>8.6641256769450496E-5</v>
      </c>
      <c r="S44">
        <f t="shared" si="8"/>
        <v>0.25044429135019597</v>
      </c>
    </row>
    <row r="45" spans="1:33" x14ac:dyDescent="0.3">
      <c r="A45" s="1">
        <v>242.91650000000001</v>
      </c>
      <c r="B45" s="2">
        <v>12.791320000000001</v>
      </c>
      <c r="C45" s="1">
        <f t="shared" si="1"/>
        <v>0.1279132</v>
      </c>
      <c r="D45" s="1"/>
      <c r="E45" s="1">
        <f t="shared" si="2"/>
        <v>8.7516756207001937E-4</v>
      </c>
      <c r="F45" s="1"/>
      <c r="G45" s="2">
        <f t="shared" si="3"/>
        <v>1.2086799999999993</v>
      </c>
      <c r="H45" s="2">
        <f t="shared" si="4"/>
        <v>1.2086799999999993E-2</v>
      </c>
      <c r="I45" s="2">
        <f t="shared" si="9"/>
        <v>8.2696510518288216E-5</v>
      </c>
      <c r="J45" s="2">
        <f t="shared" si="10"/>
        <v>8.8726966721363154E-2</v>
      </c>
      <c r="K45" s="1">
        <f t="shared" si="11"/>
        <v>8.2696510518287525E-5</v>
      </c>
      <c r="L45" s="1"/>
      <c r="M45" s="1">
        <f t="shared" si="5"/>
        <v>0.45188273085616137</v>
      </c>
      <c r="N45">
        <f t="shared" si="6"/>
        <v>1.2086799999999993E-2</v>
      </c>
      <c r="P45">
        <f t="shared" si="13"/>
        <v>1.0507695149272154</v>
      </c>
      <c r="Q45">
        <f t="shared" si="12"/>
        <v>5.3515251952300611</v>
      </c>
      <c r="R45">
        <f t="shared" si="7"/>
        <v>7.8131668979651109E-5</v>
      </c>
      <c r="S45">
        <f t="shared" si="8"/>
        <v>0.20837778272860483</v>
      </c>
    </row>
    <row r="46" spans="1:33" x14ac:dyDescent="0.3">
      <c r="A46" s="1">
        <v>252.83860000000001</v>
      </c>
      <c r="B46" s="2">
        <v>12.79433</v>
      </c>
      <c r="C46" s="1">
        <f t="shared" si="1"/>
        <v>0.12794330000000001</v>
      </c>
      <c r="D46" s="1"/>
      <c r="E46" s="1">
        <f t="shared" si="2"/>
        <v>8.7537350284562596E-4</v>
      </c>
      <c r="F46" s="1"/>
      <c r="G46" s="2">
        <f t="shared" si="3"/>
        <v>1.2056699999999996</v>
      </c>
      <c r="H46" s="2">
        <f t="shared" si="4"/>
        <v>1.2056699999999997E-2</v>
      </c>
      <c r="I46" s="2">
        <f t="shared" si="9"/>
        <v>8.2490569742681749E-5</v>
      </c>
      <c r="J46" s="2">
        <f t="shared" si="10"/>
        <v>8.9545446403407017E-2</v>
      </c>
      <c r="K46" s="1">
        <f t="shared" si="11"/>
        <v>8.2490569742681762E-5</v>
      </c>
      <c r="L46" s="1"/>
      <c r="M46" s="1">
        <f t="shared" si="5"/>
        <v>0.45605121364712342</v>
      </c>
      <c r="N46">
        <f t="shared" si="6"/>
        <v>1.2056699999999997E-2</v>
      </c>
      <c r="P46">
        <f t="shared" si="13"/>
        <v>1.0499510352451715</v>
      </c>
      <c r="Q46">
        <f t="shared" si="12"/>
        <v>5.3473567124390993</v>
      </c>
      <c r="R46">
        <f t="shared" si="7"/>
        <v>7.7876388297380196E-5</v>
      </c>
      <c r="S46">
        <f t="shared" si="8"/>
        <v>0.21290670410165255</v>
      </c>
    </row>
    <row r="47" spans="1:33" x14ac:dyDescent="0.3">
      <c r="A47" s="1">
        <v>260.55020000000002</v>
      </c>
      <c r="B47" s="2">
        <v>12.89719</v>
      </c>
      <c r="C47" s="1">
        <f t="shared" si="1"/>
        <v>0.1289719</v>
      </c>
      <c r="D47" s="1"/>
      <c r="E47" s="1">
        <f t="shared" si="2"/>
        <v>8.8241106702465681E-4</v>
      </c>
      <c r="F47" s="1"/>
      <c r="G47" s="2">
        <f t="shared" si="3"/>
        <v>1.1028099999999998</v>
      </c>
      <c r="H47" s="2">
        <f t="shared" si="4"/>
        <v>1.1028099999999999E-2</v>
      </c>
      <c r="I47" s="2">
        <f t="shared" si="9"/>
        <v>7.5453005563650815E-5</v>
      </c>
      <c r="J47" s="2">
        <f t="shared" si="10"/>
        <v>9.0127309801111666E-2</v>
      </c>
      <c r="K47" s="1">
        <f t="shared" si="11"/>
        <v>7.545300556365068E-5</v>
      </c>
      <c r="L47" s="1"/>
      <c r="M47" s="1">
        <f t="shared" si="5"/>
        <v>0.45901461959748946</v>
      </c>
      <c r="N47">
        <f t="shared" si="6"/>
        <v>1.1028099999999999E-2</v>
      </c>
      <c r="P47">
        <f t="shared" si="13"/>
        <v>1.0493691718474669</v>
      </c>
      <c r="Q47">
        <f t="shared" si="12"/>
        <v>5.3443933064887332</v>
      </c>
      <c r="R47">
        <f t="shared" si="7"/>
        <v>7.1193000646617858E-5</v>
      </c>
      <c r="S47">
        <f t="shared" si="8"/>
        <v>0.18147641893143815</v>
      </c>
    </row>
    <row r="48" spans="1:33" x14ac:dyDescent="0.3">
      <c r="A48" s="1">
        <v>269.1397</v>
      </c>
      <c r="B48" s="2">
        <v>12.986280000000001</v>
      </c>
      <c r="C48" s="1">
        <f t="shared" si="1"/>
        <v>0.1298628</v>
      </c>
      <c r="D48" s="1"/>
      <c r="E48" s="1">
        <f t="shared" si="2"/>
        <v>8.8850650346943482E-4</v>
      </c>
      <c r="F48" s="1"/>
      <c r="G48" s="2">
        <f t="shared" si="3"/>
        <v>1.0137199999999993</v>
      </c>
      <c r="H48" s="2">
        <f t="shared" si="4"/>
        <v>1.0137199999999992E-2</v>
      </c>
      <c r="I48" s="2">
        <f t="shared" si="9"/>
        <v>6.935756911887275E-5</v>
      </c>
      <c r="J48" s="2">
        <f t="shared" si="10"/>
        <v>9.0723056641058217E-2</v>
      </c>
      <c r="K48" s="1">
        <f t="shared" si="11"/>
        <v>6.9357569118872099E-5</v>
      </c>
      <c r="L48" s="1"/>
      <c r="M48" s="1">
        <f t="shared" si="5"/>
        <v>0.46204873333857333</v>
      </c>
      <c r="N48">
        <f t="shared" si="6"/>
        <v>1.0137199999999992E-2</v>
      </c>
      <c r="P48">
        <f t="shared" si="13"/>
        <v>1.0487734250075205</v>
      </c>
      <c r="Q48">
        <f t="shared" si="12"/>
        <v>5.3413591927476496</v>
      </c>
      <c r="R48">
        <f t="shared" si="7"/>
        <v>6.5404554243282033E-5</v>
      </c>
      <c r="S48">
        <f t="shared" si="8"/>
        <v>0.15626326606636345</v>
      </c>
    </row>
    <row r="49" spans="1:19" x14ac:dyDescent="0.3">
      <c r="A49" s="1">
        <v>277.33100000000002</v>
      </c>
      <c r="B49" s="2">
        <v>13.005470000000001</v>
      </c>
      <c r="C49" s="1">
        <f t="shared" si="1"/>
        <v>0.1300547</v>
      </c>
      <c r="D49" s="1"/>
      <c r="E49" s="1">
        <f t="shared" si="2"/>
        <v>8.8981946143750412E-4</v>
      </c>
      <c r="F49" s="1"/>
      <c r="G49" s="2">
        <f t="shared" si="3"/>
        <v>0.99452999999999925</v>
      </c>
      <c r="H49" s="2">
        <f t="shared" si="4"/>
        <v>9.945299999999992E-3</v>
      </c>
      <c r="I49" s="2">
        <f t="shared" si="9"/>
        <v>6.8044611150803482E-5</v>
      </c>
      <c r="J49" s="2">
        <f t="shared" si="10"/>
        <v>9.1280430464377796E-2</v>
      </c>
      <c r="K49" s="1">
        <f t="shared" si="11"/>
        <v>6.8044611150803685E-5</v>
      </c>
      <c r="L49" s="1"/>
      <c r="M49" s="1">
        <f t="shared" si="5"/>
        <v>0.46488741491077618</v>
      </c>
      <c r="N49">
        <f t="shared" si="6"/>
        <v>9.945299999999992E-3</v>
      </c>
      <c r="P49">
        <f t="shared" si="13"/>
        <v>1.0482160511842009</v>
      </c>
      <c r="Q49">
        <f t="shared" si="12"/>
        <v>5.3385205111754477</v>
      </c>
      <c r="R49">
        <f t="shared" si="7"/>
        <v>6.4132326497138829E-5</v>
      </c>
      <c r="S49">
        <f t="shared" si="8"/>
        <v>0.15305971211301539</v>
      </c>
    </row>
    <row r="50" spans="1:19" x14ac:dyDescent="0.3">
      <c r="A50" s="1">
        <v>285.77569999999997</v>
      </c>
      <c r="B50" s="2">
        <v>13.03262</v>
      </c>
      <c r="C50" s="1">
        <f t="shared" si="1"/>
        <v>0.1303262</v>
      </c>
      <c r="D50" s="1"/>
      <c r="E50" s="1">
        <f t="shared" si="2"/>
        <v>8.916770335497022E-4</v>
      </c>
      <c r="F50" s="1"/>
      <c r="G50" s="2">
        <f t="shared" si="3"/>
        <v>0.96738000000000035</v>
      </c>
      <c r="H50" s="2">
        <f t="shared" si="4"/>
        <v>9.6738000000000032E-3</v>
      </c>
      <c r="I50" s="2">
        <f t="shared" si="9"/>
        <v>6.6187039038605527E-5</v>
      </c>
      <c r="J50" s="2">
        <f t="shared" si="10"/>
        <v>9.1839360152947108E-2</v>
      </c>
      <c r="K50" s="1">
        <f>(J50-J49)/(A50-A49)</f>
        <v>6.6187039038605907E-5</v>
      </c>
      <c r="L50" s="1"/>
      <c r="M50" s="1">
        <f t="shared" si="5"/>
        <v>0.46773402043962803</v>
      </c>
      <c r="N50">
        <f t="shared" si="6"/>
        <v>9.6738000000000032E-3</v>
      </c>
      <c r="P50">
        <f t="shared" si="13"/>
        <v>1.0476571214956316</v>
      </c>
      <c r="Q50">
        <f t="shared" si="12"/>
        <v>5.3356739056465958</v>
      </c>
      <c r="R50">
        <f t="shared" si="7"/>
        <v>6.234829403480057E-5</v>
      </c>
      <c r="S50">
        <f t="shared" si="8"/>
        <v>0.14735963204240438</v>
      </c>
    </row>
    <row r="51" spans="1:19" x14ac:dyDescent="0.3">
      <c r="A51" s="1">
        <v>293.96780000000001</v>
      </c>
      <c r="B51" s="2">
        <v>13.09295</v>
      </c>
      <c r="C51" s="1">
        <f t="shared" si="1"/>
        <v>0.1309295</v>
      </c>
      <c r="D51" s="1"/>
      <c r="E51" s="1">
        <f t="shared" si="2"/>
        <v>8.9580474351393449E-4</v>
      </c>
      <c r="F51" s="1"/>
      <c r="G51" s="2">
        <f t="shared" si="3"/>
        <v>0.90704999999999991</v>
      </c>
      <c r="H51" s="2">
        <f t="shared" si="4"/>
        <v>9.0704999999999987E-3</v>
      </c>
      <c r="I51" s="2">
        <f t="shared" si="9"/>
        <v>6.2059329074373162E-5</v>
      </c>
      <c r="J51" s="2">
        <f t="shared" si="10"/>
        <v>9.2347756382657284E-2</v>
      </c>
      <c r="K51" s="1">
        <f t="shared" si="11"/>
        <v>6.205932907437327E-5</v>
      </c>
      <c r="L51" s="1"/>
      <c r="M51" s="1">
        <f t="shared" si="5"/>
        <v>0.47032326117587303</v>
      </c>
      <c r="N51">
        <f t="shared" si="6"/>
        <v>9.0704999999999987E-3</v>
      </c>
      <c r="P51">
        <f t="shared" si="13"/>
        <v>1.0471487252659213</v>
      </c>
      <c r="Q51">
        <f t="shared" si="12"/>
        <v>5.3330846649103494</v>
      </c>
      <c r="R51">
        <f t="shared" si="7"/>
        <v>5.8431615950961971E-5</v>
      </c>
      <c r="S51">
        <f t="shared" si="8"/>
        <v>0.13160302505770563</v>
      </c>
    </row>
    <row r="52" spans="1:19" x14ac:dyDescent="0.3">
      <c r="A52" s="1">
        <v>301.92959999999999</v>
      </c>
      <c r="B52" s="2">
        <v>13.09381</v>
      </c>
      <c r="C52" s="1">
        <f t="shared" si="1"/>
        <v>0.1309381</v>
      </c>
      <c r="D52" s="1"/>
      <c r="E52" s="1">
        <f t="shared" si="2"/>
        <v>8.9586358373553636E-4</v>
      </c>
      <c r="F52" s="1"/>
      <c r="G52" s="2">
        <f t="shared" si="3"/>
        <v>0.9061900000000005</v>
      </c>
      <c r="H52" s="2">
        <f t="shared" si="4"/>
        <v>9.0619000000000047E-3</v>
      </c>
      <c r="I52" s="2">
        <f t="shared" si="9"/>
        <v>6.2000488852771349E-5</v>
      </c>
      <c r="J52" s="2">
        <f t="shared" si="10"/>
        <v>9.2841391874805279E-2</v>
      </c>
      <c r="K52" s="1">
        <f t="shared" si="11"/>
        <v>6.2000488852771512E-5</v>
      </c>
      <c r="L52" s="1"/>
      <c r="M52" s="1">
        <f t="shared" si="5"/>
        <v>0.47283732609302359</v>
      </c>
      <c r="N52">
        <f t="shared" si="6"/>
        <v>9.0619000000000047E-3</v>
      </c>
      <c r="P52">
        <f t="shared" si="13"/>
        <v>1.0466550897737734</v>
      </c>
      <c r="Q52">
        <f t="shared" si="12"/>
        <v>5.3305705999931998</v>
      </c>
      <c r="R52">
        <f t="shared" si="7"/>
        <v>5.8348696185627184E-5</v>
      </c>
      <c r="S52">
        <f t="shared" si="8"/>
        <v>0.13335589683809082</v>
      </c>
    </row>
    <row r="53" spans="1:19" x14ac:dyDescent="0.3">
      <c r="A53" s="1">
        <v>311.1703</v>
      </c>
      <c r="B53" s="2">
        <v>13.17409</v>
      </c>
      <c r="C53" s="1">
        <f t="shared" si="1"/>
        <v>0.13174089999999999</v>
      </c>
      <c r="D53" s="1"/>
      <c r="E53" s="1">
        <f t="shared" si="2"/>
        <v>9.0135625000320691E-4</v>
      </c>
      <c r="F53" s="1"/>
      <c r="G53" s="2">
        <f t="shared" si="3"/>
        <v>0.82591000000000037</v>
      </c>
      <c r="H53" s="2">
        <f t="shared" si="4"/>
        <v>8.2591000000000036E-3</v>
      </c>
      <c r="I53" s="2">
        <f t="shared" si="9"/>
        <v>5.6507822585100681E-5</v>
      </c>
      <c r="J53" s="2">
        <f t="shared" si="10"/>
        <v>9.336356371096742E-2</v>
      </c>
      <c r="K53" s="1">
        <f t="shared" si="11"/>
        <v>5.6507822585100817E-5</v>
      </c>
      <c r="L53" s="1"/>
      <c r="M53" s="1">
        <f t="shared" si="5"/>
        <v>0.47549672541681803</v>
      </c>
      <c r="N53">
        <f t="shared" si="6"/>
        <v>8.2591000000000036E-3</v>
      </c>
      <c r="P53">
        <f t="shared" si="13"/>
        <v>1.0461329179376113</v>
      </c>
      <c r="Q53">
        <f t="shared" si="12"/>
        <v>5.3279112006694058</v>
      </c>
      <c r="R53">
        <f t="shared" si="7"/>
        <v>5.3153013708745176E-5</v>
      </c>
      <c r="S53">
        <f t="shared" si="8"/>
        <v>0.11254742596874601</v>
      </c>
    </row>
    <row r="54" spans="1:19" x14ac:dyDescent="0.3">
      <c r="A54" s="1">
        <v>318.88029999999998</v>
      </c>
      <c r="B54" s="2">
        <v>13.192489999999999</v>
      </c>
      <c r="C54" s="1">
        <f t="shared" si="1"/>
        <v>0.13192489999999998</v>
      </c>
      <c r="D54" s="1"/>
      <c r="E54" s="1">
        <f t="shared" si="2"/>
        <v>9.0261515707003726E-4</v>
      </c>
      <c r="F54" s="1"/>
      <c r="G54" s="2">
        <f t="shared" si="3"/>
        <v>0.80751000000000062</v>
      </c>
      <c r="H54" s="2">
        <f t="shared" si="4"/>
        <v>8.0751000000000069E-3</v>
      </c>
      <c r="I54" s="2">
        <f t="shared" si="9"/>
        <v>5.5248915518270356E-5</v>
      </c>
      <c r="J54" s="2">
        <f t="shared" si="10"/>
        <v>9.3789532849613277E-2</v>
      </c>
      <c r="K54" s="1">
        <f t="shared" si="11"/>
        <v>5.524891551826953E-5</v>
      </c>
      <c r="L54" s="1"/>
      <c r="M54" s="1">
        <f t="shared" si="5"/>
        <v>0.47766616842546072</v>
      </c>
      <c r="N54">
        <f t="shared" si="6"/>
        <v>8.0751000000000069E-3</v>
      </c>
      <c r="P54">
        <f t="shared" si="13"/>
        <v>1.0457069487989654</v>
      </c>
      <c r="Q54">
        <f t="shared" si="12"/>
        <v>5.3257417576607624</v>
      </c>
      <c r="R54">
        <f t="shared" si="7"/>
        <v>5.1947685695213191E-5</v>
      </c>
      <c r="S54">
        <f t="shared" si="8"/>
        <v>0.10898118344636586</v>
      </c>
    </row>
    <row r="55" spans="1:19" x14ac:dyDescent="0.3">
      <c r="A55" s="1">
        <v>327.66359999999997</v>
      </c>
      <c r="B55" s="2">
        <v>13.25775</v>
      </c>
      <c r="C55" s="1">
        <f t="shared" si="1"/>
        <v>0.13257749999999999</v>
      </c>
      <c r="D55" s="1"/>
      <c r="E55" s="1">
        <f t="shared" si="2"/>
        <v>9.0708017202554528E-4</v>
      </c>
      <c r="F55" s="1"/>
      <c r="G55" s="2">
        <f t="shared" si="3"/>
        <v>0.7422500000000003</v>
      </c>
      <c r="H55" s="2">
        <f t="shared" si="4"/>
        <v>7.4225000000000029E-3</v>
      </c>
      <c r="I55" s="2">
        <f t="shared" si="9"/>
        <v>5.078390056276226E-5</v>
      </c>
      <c r="J55" s="2">
        <f t="shared" si="10"/>
        <v>9.423558308342618E-2</v>
      </c>
      <c r="K55" s="1">
        <f t="shared" si="11"/>
        <v>5.0783900562761507E-5</v>
      </c>
      <c r="L55" s="1"/>
      <c r="M55" s="1">
        <f t="shared" si="5"/>
        <v>0.47993788361197653</v>
      </c>
      <c r="N55">
        <f t="shared" si="6"/>
        <v>7.4225000000000029E-3</v>
      </c>
      <c r="P55">
        <f t="shared" si="13"/>
        <v>1.0452608985651524</v>
      </c>
      <c r="Q55">
        <f t="shared" si="12"/>
        <v>5.3234700424742458</v>
      </c>
      <c r="R55">
        <f t="shared" si="7"/>
        <v>4.7729096326851724E-5</v>
      </c>
      <c r="S55">
        <f t="shared" si="8"/>
        <v>9.3318289197323545E-2</v>
      </c>
    </row>
    <row r="56" spans="1:19" x14ac:dyDescent="0.3">
      <c r="A56" s="1">
        <v>336.78440000000001</v>
      </c>
      <c r="B56" s="2">
        <v>13.31254</v>
      </c>
      <c r="C56" s="1">
        <f t="shared" si="1"/>
        <v>0.1331254</v>
      </c>
      <c r="D56" s="1"/>
      <c r="E56" s="1">
        <f t="shared" si="2"/>
        <v>9.1082884149248206E-4</v>
      </c>
      <c r="F56" s="1"/>
      <c r="G56" s="2">
        <f t="shared" si="3"/>
        <v>0.68745999999999974</v>
      </c>
      <c r="H56" s="2">
        <f t="shared" si="4"/>
        <v>6.8745999999999972E-3</v>
      </c>
      <c r="I56" s="2">
        <f t="shared" si="9"/>
        <v>4.7035231095825554E-5</v>
      </c>
      <c r="J56" s="2">
        <f t="shared" si="10"/>
        <v>9.4664582019204982E-2</v>
      </c>
      <c r="K56" s="1">
        <f t="shared" si="11"/>
        <v>4.7035231095824937E-5</v>
      </c>
      <c r="L56" s="1"/>
      <c r="M56" s="1">
        <f t="shared" si="5"/>
        <v>0.48212275725070802</v>
      </c>
      <c r="N56">
        <f t="shared" si="6"/>
        <v>6.8745999999999972E-3</v>
      </c>
      <c r="P56">
        <f t="shared" si="13"/>
        <v>1.0448318996293737</v>
      </c>
      <c r="Q56">
        <f t="shared" si="12"/>
        <v>5.3212851688355158</v>
      </c>
      <c r="R56">
        <f t="shared" si="7"/>
        <v>4.4187777474927126E-5</v>
      </c>
      <c r="S56">
        <f t="shared" si="8"/>
        <v>8.1079921231640553E-2</v>
      </c>
    </row>
    <row r="57" spans="1:19" x14ac:dyDescent="0.3">
      <c r="A57" s="1">
        <v>344.89240000000001</v>
      </c>
      <c r="B57" s="2">
        <v>13.39156</v>
      </c>
      <c r="C57" s="1">
        <f t="shared" si="1"/>
        <v>0.1339156</v>
      </c>
      <c r="D57" s="1"/>
      <c r="E57" s="1">
        <f t="shared" si="2"/>
        <v>9.1623529999361973E-4</v>
      </c>
      <c r="F57" s="1"/>
      <c r="G57" s="2">
        <f t="shared" si="3"/>
        <v>0.60843999999999987</v>
      </c>
      <c r="H57" s="2">
        <f t="shared" si="4"/>
        <v>6.0843999999999985E-3</v>
      </c>
      <c r="I57" s="2">
        <f t="shared" si="9"/>
        <v>4.162877259468784E-5</v>
      </c>
      <c r="J57" s="2">
        <f t="shared" si="10"/>
        <v>9.5002108107402713E-2</v>
      </c>
      <c r="K57" s="1">
        <f t="shared" si="11"/>
        <v>4.1628772594688131E-5</v>
      </c>
      <c r="L57" s="1"/>
      <c r="M57" s="1">
        <f t="shared" si="5"/>
        <v>0.48384176350220048</v>
      </c>
      <c r="N57">
        <f t="shared" si="6"/>
        <v>6.0843999999999985E-3</v>
      </c>
      <c r="P57">
        <f t="shared" si="13"/>
        <v>1.044494373541176</v>
      </c>
      <c r="Q57">
        <f t="shared" si="12"/>
        <v>5.3195661625840227</v>
      </c>
      <c r="R57">
        <f t="shared" si="7"/>
        <v>3.9095985375948051E-5</v>
      </c>
      <c r="S57">
        <f t="shared" si="8"/>
        <v>6.4150110954131118E-2</v>
      </c>
    </row>
    <row r="58" spans="1:19" x14ac:dyDescent="0.3">
      <c r="A58" s="1">
        <v>352.93579999999997</v>
      </c>
      <c r="B58" s="2">
        <v>13.40212</v>
      </c>
      <c r="C58" s="1">
        <f t="shared" si="1"/>
        <v>0.13402120000000001</v>
      </c>
      <c r="D58" s="1"/>
      <c r="E58" s="1">
        <f t="shared" si="2"/>
        <v>9.169578031798007E-4</v>
      </c>
      <c r="F58" s="1"/>
      <c r="G58" s="2">
        <f t="shared" si="3"/>
        <v>0.59787999999999997</v>
      </c>
      <c r="H58" s="2">
        <f t="shared" si="4"/>
        <v>5.9787999999999994E-3</v>
      </c>
      <c r="I58" s="2">
        <f t="shared" si="9"/>
        <v>4.0906269408506948E-5</v>
      </c>
      <c r="J58" s="2">
        <f t="shared" si="10"/>
        <v>9.5331133594763098E-2</v>
      </c>
      <c r="K58" s="1">
        <f t="shared" si="11"/>
        <v>4.0906269408507145E-5</v>
      </c>
      <c r="L58" s="1"/>
      <c r="M58" s="1">
        <f t="shared" si="5"/>
        <v>0.48551747654913252</v>
      </c>
      <c r="N58">
        <f t="shared" si="6"/>
        <v>5.9787999999999994E-3</v>
      </c>
      <c r="P58">
        <f t="shared" si="13"/>
        <v>1.0441653480538156</v>
      </c>
      <c r="Q58">
        <f t="shared" si="12"/>
        <v>5.3178904495370904</v>
      </c>
      <c r="R58">
        <f t="shared" si="7"/>
        <v>3.84053390395485E-5</v>
      </c>
      <c r="S58">
        <f t="shared" si="8"/>
        <v>6.254652710379624E-2</v>
      </c>
    </row>
    <row r="59" spans="1:19" x14ac:dyDescent="0.3">
      <c r="A59" s="1">
        <v>361.86630000000002</v>
      </c>
      <c r="B59" s="2">
        <v>13.43791</v>
      </c>
      <c r="C59" s="1">
        <f t="shared" si="1"/>
        <v>0.1343791</v>
      </c>
      <c r="D59" s="1"/>
      <c r="E59" s="1">
        <f t="shared" si="2"/>
        <v>9.194065142625104E-4</v>
      </c>
      <c r="F59" s="1"/>
      <c r="G59" s="2">
        <f t="shared" si="3"/>
        <v>0.56208999999999953</v>
      </c>
      <c r="H59" s="2">
        <f t="shared" si="4"/>
        <v>5.6208999999999955E-3</v>
      </c>
      <c r="I59" s="2">
        <f t="shared" si="9"/>
        <v>3.8457558325797245E-5</v>
      </c>
      <c r="J59" s="2">
        <f t="shared" si="10"/>
        <v>9.5674578819391634E-2</v>
      </c>
      <c r="K59" s="1">
        <f t="shared" si="11"/>
        <v>3.8457558325797414E-5</v>
      </c>
      <c r="L59" s="1"/>
      <c r="M59" s="1">
        <f t="shared" si="5"/>
        <v>0.48726662871492255</v>
      </c>
      <c r="N59">
        <f t="shared" si="6"/>
        <v>5.6208999999999955E-3</v>
      </c>
      <c r="P59">
        <f t="shared" si="13"/>
        <v>1.0438219028291871</v>
      </c>
      <c r="Q59">
        <f t="shared" si="12"/>
        <v>5.3161412973713009</v>
      </c>
      <c r="R59">
        <f t="shared" si="7"/>
        <v>3.6094461387068258E-5</v>
      </c>
      <c r="S59">
        <f t="shared" si="8"/>
        <v>5.5842271418311107E-2</v>
      </c>
    </row>
    <row r="60" spans="1:19" x14ac:dyDescent="0.3">
      <c r="A60" s="1">
        <v>370.22710000000001</v>
      </c>
      <c r="B60" s="2">
        <v>13.48973</v>
      </c>
      <c r="C60" s="1">
        <f t="shared" si="1"/>
        <v>0.1348973</v>
      </c>
      <c r="D60" s="1"/>
      <c r="E60" s="1">
        <f t="shared" si="2"/>
        <v>9.2295197970833364E-4</v>
      </c>
      <c r="F60" s="1"/>
      <c r="G60" s="2">
        <f t="shared" si="3"/>
        <v>0.51027000000000022</v>
      </c>
      <c r="H60" s="2">
        <f t="shared" si="4"/>
        <v>5.1027000000000025E-3</v>
      </c>
      <c r="I60" s="2">
        <f t="shared" si="9"/>
        <v>3.4912092879973996E-5</v>
      </c>
      <c r="J60" s="2">
        <f t="shared" si="10"/>
        <v>9.5966471845542523E-2</v>
      </c>
      <c r="K60" s="1">
        <f t="shared" si="11"/>
        <v>3.4912092879974281E-5</v>
      </c>
      <c r="L60" s="1"/>
      <c r="M60" s="1">
        <f t="shared" si="5"/>
        <v>0.48875322768983342</v>
      </c>
      <c r="N60">
        <f t="shared" si="6"/>
        <v>5.1027000000000025E-3</v>
      </c>
      <c r="P60">
        <f t="shared" si="13"/>
        <v>1.0435300098030362</v>
      </c>
      <c r="Q60">
        <f t="shared" si="12"/>
        <v>5.3146546983963905</v>
      </c>
      <c r="R60">
        <f t="shared" si="7"/>
        <v>3.2757690846811498E-5</v>
      </c>
      <c r="S60">
        <f t="shared" si="8"/>
        <v>4.6414481204959335E-2</v>
      </c>
    </row>
    <row r="61" spans="1:19" x14ac:dyDescent="0.3">
      <c r="A61" s="1">
        <v>378.58679999999998</v>
      </c>
      <c r="B61" s="2">
        <v>13.487259999999999</v>
      </c>
      <c r="C61" s="1">
        <f t="shared" si="1"/>
        <v>0.13487259999999998</v>
      </c>
      <c r="D61" s="1"/>
      <c r="E61" s="1">
        <f t="shared" si="2"/>
        <v>9.2278298511838403E-4</v>
      </c>
      <c r="F61" s="1"/>
      <c r="G61" s="2">
        <f t="shared" si="3"/>
        <v>0.51274000000000086</v>
      </c>
      <c r="H61" s="2">
        <f t="shared" si="4"/>
        <v>5.1274000000000085E-3</v>
      </c>
      <c r="I61" s="2">
        <f t="shared" si="9"/>
        <v>3.5081087469923548E-5</v>
      </c>
      <c r="J61" s="2">
        <f t="shared" si="10"/>
        <v>9.6259739212464848E-2</v>
      </c>
      <c r="K61" s="1">
        <f t="shared" si="11"/>
        <v>3.5081087469924348E-5</v>
      </c>
      <c r="L61" s="1"/>
      <c r="M61" s="1">
        <f t="shared" si="5"/>
        <v>0.49024682612481685</v>
      </c>
      <c r="N61">
        <f t="shared" si="6"/>
        <v>5.1274000000000085E-3</v>
      </c>
      <c r="P61">
        <f t="shared" si="13"/>
        <v>1.0432367424361138</v>
      </c>
      <c r="Q61">
        <f t="shared" si="12"/>
        <v>5.3131610999614063</v>
      </c>
      <c r="R61">
        <f t="shared" si="7"/>
        <v>3.2907006307112617E-5</v>
      </c>
      <c r="S61">
        <f t="shared" si="8"/>
        <v>4.7266289024928097E-2</v>
      </c>
    </row>
    <row r="62" spans="1:19" x14ac:dyDescent="0.3">
      <c r="A62" s="1">
        <v>387.17469999999997</v>
      </c>
      <c r="B62" s="2">
        <v>13.491709999999999</v>
      </c>
      <c r="C62" s="1">
        <f t="shared" si="1"/>
        <v>0.13491709999999998</v>
      </c>
      <c r="D62" s="1"/>
      <c r="E62" s="1">
        <f t="shared" si="2"/>
        <v>9.2308744905574252E-4</v>
      </c>
      <c r="F62" s="1"/>
      <c r="G62" s="2">
        <f t="shared" si="3"/>
        <v>0.50829000000000057</v>
      </c>
      <c r="H62" s="2">
        <f t="shared" si="4"/>
        <v>5.0829000000000056E-3</v>
      </c>
      <c r="I62" s="2">
        <f t="shared" si="9"/>
        <v>3.4776623532565099E-5</v>
      </c>
      <c r="J62" s="2">
        <f t="shared" si="10"/>
        <v>9.6558397377700167E-2</v>
      </c>
      <c r="K62" s="1">
        <f t="shared" si="11"/>
        <v>3.4776623532565479E-5</v>
      </c>
      <c r="L62" s="1"/>
      <c r="M62" s="1">
        <f t="shared" si="5"/>
        <v>0.4917678796701595</v>
      </c>
      <c r="N62">
        <f t="shared" si="6"/>
        <v>5.0829000000000056E-3</v>
      </c>
      <c r="P62">
        <f t="shared" si="13"/>
        <v>1.0429380842708784</v>
      </c>
      <c r="Q62">
        <f t="shared" si="12"/>
        <v>5.3116400464160636</v>
      </c>
      <c r="R62">
        <f t="shared" si="7"/>
        <v>3.2612072052925101E-5</v>
      </c>
      <c r="S62">
        <f t="shared" si="8"/>
        <v>4.6852831080133474E-2</v>
      </c>
    </row>
    <row r="63" spans="1:19" x14ac:dyDescent="0.3">
      <c r="A63" s="3">
        <v>394.92700000000002</v>
      </c>
      <c r="B63" s="4">
        <v>13.51614</v>
      </c>
      <c r="C63" s="1">
        <f t="shared" si="1"/>
        <v>0.13516139999999999</v>
      </c>
      <c r="D63" s="1"/>
      <c r="E63" s="1">
        <f t="shared" si="2"/>
        <v>9.2475892186240913E-4</v>
      </c>
      <c r="F63" s="1"/>
      <c r="G63" s="2">
        <f t="shared" si="3"/>
        <v>0.48385999999999996</v>
      </c>
      <c r="H63" s="2">
        <f t="shared" si="4"/>
        <v>4.8385999999999993E-3</v>
      </c>
      <c r="I63" s="2">
        <f t="shared" si="9"/>
        <v>3.310515072589846E-5</v>
      </c>
      <c r="J63" s="2">
        <f t="shared" si="10"/>
        <v>9.6815038437672557E-2</v>
      </c>
      <c r="K63" s="1">
        <f t="shared" si="11"/>
        <v>3.3105150725899212E-5</v>
      </c>
      <c r="L63" s="1"/>
      <c r="M63" s="1">
        <f t="shared" si="5"/>
        <v>0.49307494185559786</v>
      </c>
      <c r="N63">
        <f t="shared" si="6"/>
        <v>4.8385999999999993E-3</v>
      </c>
      <c r="P63">
        <f t="shared" si="13"/>
        <v>1.0426814432109062</v>
      </c>
      <c r="Q63">
        <f t="shared" si="12"/>
        <v>5.3103329842306257</v>
      </c>
      <c r="R63">
        <f t="shared" si="7"/>
        <v>3.1036995019364699E-5</v>
      </c>
      <c r="S63">
        <f t="shared" si="8"/>
        <v>4.2772680264712724E-2</v>
      </c>
    </row>
    <row r="64" spans="1:19" x14ac:dyDescent="0.3">
      <c r="A64" s="3">
        <v>403.66680000000002</v>
      </c>
      <c r="B64" s="4">
        <v>13.515639999999999</v>
      </c>
      <c r="C64" s="1">
        <f t="shared" si="1"/>
        <v>0.13515639999999998</v>
      </c>
      <c r="D64" s="1"/>
      <c r="E64" s="1">
        <f t="shared" si="2"/>
        <v>9.2472471243124521E-4</v>
      </c>
      <c r="F64" s="1"/>
      <c r="G64" s="2">
        <f t="shared" si="3"/>
        <v>0.48436000000000057</v>
      </c>
      <c r="H64" s="2">
        <f t="shared" si="4"/>
        <v>4.8436000000000061E-3</v>
      </c>
      <c r="I64" s="2">
        <f t="shared" si="9"/>
        <v>3.3139360157062379E-5</v>
      </c>
      <c r="J64" s="2">
        <f t="shared" si="10"/>
        <v>9.710466981757325E-2</v>
      </c>
      <c r="K64" s="1">
        <f t="shared" si="11"/>
        <v>3.313936015706225E-5</v>
      </c>
      <c r="L64" s="1"/>
      <c r="M64" s="1">
        <f t="shared" si="5"/>
        <v>0.49455002236074097</v>
      </c>
      <c r="N64">
        <f t="shared" si="6"/>
        <v>4.8436000000000061E-3</v>
      </c>
      <c r="P64">
        <f t="shared" si="13"/>
        <v>1.0423918118310054</v>
      </c>
      <c r="Q64">
        <f t="shared" si="12"/>
        <v>5.3088579037254817</v>
      </c>
      <c r="R64">
        <f t="shared" si="7"/>
        <v>3.1060437081534679E-5</v>
      </c>
      <c r="S64">
        <f t="shared" si="8"/>
        <v>4.3219211539610135E-2</v>
      </c>
    </row>
    <row r="65" spans="1:19" x14ac:dyDescent="0.3">
      <c r="A65" s="1">
        <v>408.6361</v>
      </c>
      <c r="B65" s="2">
        <v>13.535080000000001</v>
      </c>
      <c r="C65" s="1">
        <f t="shared" si="1"/>
        <v>0.13535079999999999</v>
      </c>
      <c r="D65" s="1"/>
      <c r="E65" s="1">
        <f t="shared" si="2"/>
        <v>9.2605477511489647E-4</v>
      </c>
      <c r="F65" s="1"/>
      <c r="G65" s="2">
        <f t="shared" si="3"/>
        <v>0.46491999999999933</v>
      </c>
      <c r="H65" s="2">
        <f t="shared" si="4"/>
        <v>4.6491999999999931E-3</v>
      </c>
      <c r="I65" s="2">
        <f t="shared" si="9"/>
        <v>3.1809297473411097E-5</v>
      </c>
      <c r="J65" s="2">
        <f t="shared" si="10"/>
        <v>9.7262739759507874E-2</v>
      </c>
      <c r="K65" s="1">
        <f t="shared" si="11"/>
        <v>3.1809297473411768E-5</v>
      </c>
      <c r="L65" s="1"/>
      <c r="M65" s="1">
        <f t="shared" si="5"/>
        <v>0.49535506596436157</v>
      </c>
      <c r="N65">
        <f t="shared" si="6"/>
        <v>4.6491999999999931E-3</v>
      </c>
      <c r="P65">
        <f t="shared" si="13"/>
        <v>1.0422337418890708</v>
      </c>
      <c r="Q65">
        <f t="shared" si="12"/>
        <v>5.3080528601218617</v>
      </c>
      <c r="R65">
        <f t="shared" si="7"/>
        <v>2.9809291869161495E-5</v>
      </c>
      <c r="S65">
        <f t="shared" si="8"/>
        <v>4.0000224170325019E-2</v>
      </c>
    </row>
    <row r="66" spans="1:19" x14ac:dyDescent="0.3">
      <c r="A66" s="1">
        <v>411.42059999999998</v>
      </c>
      <c r="B66" s="2">
        <v>13.05621</v>
      </c>
      <c r="C66" s="1">
        <f t="shared" si="1"/>
        <v>0.13056210000000001</v>
      </c>
      <c r="D66" s="1"/>
      <c r="E66" s="1">
        <f t="shared" si="2"/>
        <v>8.9329103451201352E-4</v>
      </c>
      <c r="F66" s="1"/>
      <c r="G66" s="2">
        <f t="shared" si="3"/>
        <v>0.94378999999999991</v>
      </c>
      <c r="H66" s="2">
        <f t="shared" si="4"/>
        <v>9.4378999999999991E-3</v>
      </c>
      <c r="I66" s="2">
        <f t="shared" si="9"/>
        <v>6.45730380762942E-5</v>
      </c>
      <c r="J66" s="2">
        <f t="shared" si="10"/>
        <v>9.7442543384031313E-2</v>
      </c>
      <c r="K66" s="1">
        <f t="shared" si="11"/>
        <v>6.4573038076293915E-5</v>
      </c>
      <c r="L66" s="1"/>
      <c r="M66" s="1">
        <f t="shared" si="5"/>
        <v>0.4962707983044814</v>
      </c>
      <c r="N66">
        <f t="shared" si="6"/>
        <v>9.4378999999999991E-3</v>
      </c>
      <c r="P66">
        <f t="shared" si="13"/>
        <v>1.0420539382645473</v>
      </c>
      <c r="Q66">
        <f t="shared" si="12"/>
        <v>5.3071371277817416</v>
      </c>
      <c r="R66">
        <f t="shared" si="7"/>
        <v>6.0502576817207704E-5</v>
      </c>
    </row>
    <row r="67" spans="1:19" x14ac:dyDescent="0.3">
      <c r="A67" s="1">
        <v>414.38839999999999</v>
      </c>
      <c r="B67" s="2">
        <v>12.29711</v>
      </c>
      <c r="C67" s="1">
        <f t="shared" si="1"/>
        <v>0.1229711</v>
      </c>
      <c r="D67" s="1"/>
      <c r="E67" s="1">
        <f t="shared" si="2"/>
        <v>8.413542761190289E-4</v>
      </c>
      <c r="F67" s="1"/>
      <c r="G67" s="2">
        <f t="shared" si="3"/>
        <v>1.70289</v>
      </c>
      <c r="H67" s="2">
        <f t="shared" si="4"/>
        <v>1.70289E-2</v>
      </c>
      <c r="I67" s="2">
        <f t="shared" si="9"/>
        <v>1.165097964692788E-4</v>
      </c>
      <c r="J67" s="2">
        <f t="shared" si="10"/>
        <v>9.7788321157992839E-2</v>
      </c>
      <c r="K67" s="1">
        <f t="shared" si="11"/>
        <v>1.1650979646927826E-4</v>
      </c>
      <c r="L67" s="1"/>
      <c r="M67" s="1">
        <f t="shared" si="5"/>
        <v>0.49803183004647467</v>
      </c>
      <c r="N67">
        <f t="shared" si="6"/>
        <v>1.70289E-2</v>
      </c>
      <c r="P67">
        <f t="shared" ref="P67:P98" si="14">$O$3-J67</f>
        <v>1.0417081604905858</v>
      </c>
      <c r="Q67">
        <f t="shared" si="12"/>
        <v>5.3053760960397485</v>
      </c>
      <c r="R67">
        <f t="shared" si="7"/>
        <v>1.0912919774145782E-4</v>
      </c>
    </row>
    <row r="68" spans="1:19" x14ac:dyDescent="0.3">
      <c r="A68" s="1">
        <v>414.3963</v>
      </c>
      <c r="B68" s="2">
        <v>12.709770000000001</v>
      </c>
      <c r="C68" s="1">
        <f t="shared" ref="C68:C117" si="15">B68/100</f>
        <v>0.12709770000000001</v>
      </c>
      <c r="D68" s="1"/>
      <c r="E68" s="1">
        <f t="shared" ref="E68:E117" si="16">C68*$D$3</f>
        <v>8.6958800384719255E-4</v>
      </c>
      <c r="F68" s="1"/>
      <c r="G68" s="2">
        <f t="shared" ref="G68:G117" si="17">$F$3-B68</f>
        <v>1.2902299999999993</v>
      </c>
      <c r="H68" s="2">
        <f t="shared" ref="H68:H117" si="18">G68/100</f>
        <v>1.2902299999999993E-2</v>
      </c>
      <c r="I68" s="2">
        <f t="shared" si="9"/>
        <v>8.8276068741115115E-5</v>
      </c>
      <c r="J68" s="2">
        <f t="shared" si="10"/>
        <v>9.7789018538935887E-2</v>
      </c>
      <c r="K68" s="1">
        <f t="shared" si="11"/>
        <v>8.8276068740286188E-5</v>
      </c>
      <c r="L68" s="1"/>
      <c r="M68" s="1">
        <f t="shared" ref="M68:M117" si="19">J68/$L$3</f>
        <v>0.49803538177845241</v>
      </c>
      <c r="N68">
        <f t="shared" ref="N68:N117" si="20">(G68/100)</f>
        <v>1.2902299999999993E-2</v>
      </c>
      <c r="P68">
        <f t="shared" si="14"/>
        <v>1.0417074631096428</v>
      </c>
      <c r="Q68">
        <f t="shared" si="12"/>
        <v>5.3053725443077706</v>
      </c>
      <c r="R68">
        <f t="shared" ref="R68:R117" si="21">(($V$31+$V$32)*Q68*N68)</f>
        <v>8.2683949368982741E-5</v>
      </c>
    </row>
    <row r="69" spans="1:19" x14ac:dyDescent="0.3">
      <c r="A69" s="1">
        <v>414.3963</v>
      </c>
      <c r="B69" s="2">
        <v>12.709770000000001</v>
      </c>
      <c r="C69" s="1">
        <f t="shared" si="15"/>
        <v>0.12709770000000001</v>
      </c>
      <c r="D69" s="1"/>
      <c r="E69" s="1">
        <f t="shared" si="16"/>
        <v>8.6958800384719255E-4</v>
      </c>
      <c r="F69" s="1"/>
      <c r="G69" s="2">
        <f t="shared" si="17"/>
        <v>1.2902299999999993</v>
      </c>
      <c r="H69" s="2">
        <f t="shared" si="18"/>
        <v>1.2902299999999993E-2</v>
      </c>
      <c r="I69" s="2">
        <f t="shared" ref="I69:I117" si="22">H69*$D$3</f>
        <v>8.8276068741115115E-5</v>
      </c>
      <c r="J69" s="2">
        <f t="shared" ref="J69:J117" si="23">(I69*(A69-A68))+J68</f>
        <v>9.7789018538935887E-2</v>
      </c>
      <c r="K69" s="1" t="e">
        <f t="shared" ref="K69:K117" si="24">(J69-J68)/(A69-A68)</f>
        <v>#DIV/0!</v>
      </c>
      <c r="L69" s="1"/>
      <c r="M69" s="1">
        <f t="shared" si="19"/>
        <v>0.49803538177845241</v>
      </c>
      <c r="N69">
        <f t="shared" si="20"/>
        <v>1.2902299999999993E-2</v>
      </c>
      <c r="P69">
        <f t="shared" si="14"/>
        <v>1.0417074631096428</v>
      </c>
      <c r="Q69">
        <f t="shared" ref="Q69:Q117" si="25">P69/$L$3</f>
        <v>5.3053725443077706</v>
      </c>
      <c r="R69">
        <f t="shared" si="21"/>
        <v>8.2683949368982741E-5</v>
      </c>
    </row>
    <row r="70" spans="1:19" x14ac:dyDescent="0.3">
      <c r="A70" s="1">
        <v>414.97680000000003</v>
      </c>
      <c r="B70" s="2">
        <v>11.8904</v>
      </c>
      <c r="C70" s="1">
        <f t="shared" si="15"/>
        <v>0.118904</v>
      </c>
      <c r="D70" s="1"/>
      <c r="E70" s="1">
        <f t="shared" si="16"/>
        <v>8.1352764062171516E-4</v>
      </c>
      <c r="F70" s="1"/>
      <c r="G70" s="2">
        <f t="shared" si="17"/>
        <v>2.1096000000000004</v>
      </c>
      <c r="H70" s="2">
        <f t="shared" si="18"/>
        <v>2.1096000000000004E-2</v>
      </c>
      <c r="I70" s="2">
        <f t="shared" si="22"/>
        <v>1.4433643196659244E-4</v>
      </c>
      <c r="J70" s="2">
        <f t="shared" si="23"/>
        <v>9.7872805837692492E-2</v>
      </c>
      <c r="K70" s="1">
        <f t="shared" si="24"/>
        <v>1.4433643196658125E-4</v>
      </c>
      <c r="L70" s="1"/>
      <c r="M70" s="1">
        <f t="shared" si="19"/>
        <v>0.49846210698694621</v>
      </c>
      <c r="N70">
        <f t="shared" si="20"/>
        <v>2.1096000000000004E-2</v>
      </c>
      <c r="P70">
        <f t="shared" si="14"/>
        <v>1.0416236758108861</v>
      </c>
      <c r="Q70">
        <f t="shared" si="25"/>
        <v>5.3049458190992764</v>
      </c>
      <c r="R70">
        <f t="shared" si="21"/>
        <v>1.3518212234695052E-4</v>
      </c>
    </row>
    <row r="71" spans="1:19" x14ac:dyDescent="0.3">
      <c r="A71" s="1">
        <v>415.52460000000002</v>
      </c>
      <c r="B71" s="2">
        <v>11.30674</v>
      </c>
      <c r="C71" s="1">
        <f t="shared" si="15"/>
        <v>0.1130674</v>
      </c>
      <c r="D71" s="1"/>
      <c r="E71" s="1">
        <f t="shared" si="16"/>
        <v>7.7359428743550872E-4</v>
      </c>
      <c r="F71" s="1"/>
      <c r="G71" s="2">
        <f t="shared" si="17"/>
        <v>2.6932600000000004</v>
      </c>
      <c r="H71" s="2">
        <f t="shared" si="18"/>
        <v>2.6932600000000004E-2</v>
      </c>
      <c r="I71" s="2">
        <f t="shared" si="22"/>
        <v>1.8426978515279899E-4</v>
      </c>
      <c r="J71" s="2">
        <f t="shared" si="23"/>
        <v>9.7973748825999199E-2</v>
      </c>
      <c r="K71" s="1">
        <f t="shared" si="24"/>
        <v>1.8426978515280739E-4</v>
      </c>
      <c r="L71" s="1"/>
      <c r="M71" s="1">
        <f t="shared" si="19"/>
        <v>0.49897620540484955</v>
      </c>
      <c r="N71">
        <f t="shared" si="20"/>
        <v>2.6932600000000004E-2</v>
      </c>
      <c r="P71">
        <f t="shared" si="14"/>
        <v>1.0415227328225793</v>
      </c>
      <c r="Q71">
        <f t="shared" si="25"/>
        <v>5.3044317206813734</v>
      </c>
      <c r="R71">
        <f t="shared" si="21"/>
        <v>1.7256604097805808E-4</v>
      </c>
    </row>
    <row r="72" spans="1:19" x14ac:dyDescent="0.3">
      <c r="A72" s="1">
        <v>416.19940000000003</v>
      </c>
      <c r="B72" s="2">
        <v>13.14423</v>
      </c>
      <c r="C72" s="1">
        <f t="shared" si="15"/>
        <v>0.13144230000000001</v>
      </c>
      <c r="D72" s="1"/>
      <c r="E72" s="1">
        <f t="shared" si="16"/>
        <v>8.9931326277410087E-4</v>
      </c>
      <c r="F72" s="1"/>
      <c r="G72" s="2">
        <f t="shared" si="17"/>
        <v>0.8557699999999997</v>
      </c>
      <c r="H72" s="2">
        <f t="shared" si="18"/>
        <v>8.5576999999999962E-3</v>
      </c>
      <c r="I72" s="2">
        <f t="shared" si="22"/>
        <v>5.8550809814206836E-5</v>
      </c>
      <c r="J72" s="2">
        <f t="shared" si="23"/>
        <v>9.801325891246182E-2</v>
      </c>
      <c r="K72" s="1">
        <f t="shared" si="24"/>
        <v>5.8550809814198359E-5</v>
      </c>
      <c r="L72" s="1"/>
      <c r="M72" s="1">
        <f t="shared" si="19"/>
        <v>0.49917742862285003</v>
      </c>
      <c r="N72">
        <f t="shared" si="20"/>
        <v>8.5576999999999962E-3</v>
      </c>
      <c r="P72">
        <f t="shared" si="14"/>
        <v>1.0414832227361168</v>
      </c>
      <c r="Q72">
        <f t="shared" si="25"/>
        <v>5.3042304974633732</v>
      </c>
      <c r="R72">
        <f t="shared" si="21"/>
        <v>5.4829923133284901E-5</v>
      </c>
    </row>
    <row r="73" spans="1:19" x14ac:dyDescent="0.3">
      <c r="A73" s="1">
        <v>418.4409</v>
      </c>
      <c r="B73" s="2">
        <v>11.14893</v>
      </c>
      <c r="C73" s="1">
        <f t="shared" si="15"/>
        <v>0.1114893</v>
      </c>
      <c r="D73" s="1"/>
      <c r="E73" s="1">
        <f t="shared" si="16"/>
        <v>7.6279710677156865E-4</v>
      </c>
      <c r="F73" s="1"/>
      <c r="G73" s="2">
        <f t="shared" si="17"/>
        <v>2.85107</v>
      </c>
      <c r="H73" s="2">
        <f t="shared" si="18"/>
        <v>2.85107E-2</v>
      </c>
      <c r="I73" s="2">
        <f t="shared" si="22"/>
        <v>1.9506696581673901E-4</v>
      </c>
      <c r="J73" s="2">
        <f t="shared" si="23"/>
        <v>9.8450501516340036E-2</v>
      </c>
      <c r="K73" s="1">
        <f t="shared" si="24"/>
        <v>1.9506696581673914E-4</v>
      </c>
      <c r="L73" s="1"/>
      <c r="M73" s="1">
        <f t="shared" si="19"/>
        <v>0.50140428691845285</v>
      </c>
      <c r="N73">
        <f t="shared" si="20"/>
        <v>2.85107E-2</v>
      </c>
      <c r="P73">
        <f t="shared" si="14"/>
        <v>1.0410459801322387</v>
      </c>
      <c r="Q73">
        <f t="shared" si="25"/>
        <v>5.3020036391677712</v>
      </c>
      <c r="R73">
        <f t="shared" si="21"/>
        <v>1.825938277330097E-4</v>
      </c>
    </row>
    <row r="74" spans="1:19" x14ac:dyDescent="0.3">
      <c r="A74" s="1">
        <v>421.30709999999999</v>
      </c>
      <c r="B74" s="2">
        <v>11.63686</v>
      </c>
      <c r="C74" s="1">
        <f t="shared" si="15"/>
        <v>0.1163686</v>
      </c>
      <c r="D74" s="1"/>
      <c r="E74" s="1">
        <f t="shared" si="16"/>
        <v>7.9618072226714102E-4</v>
      </c>
      <c r="F74" s="1"/>
      <c r="G74" s="2">
        <f t="shared" si="17"/>
        <v>2.3631399999999996</v>
      </c>
      <c r="H74" s="2">
        <f t="shared" si="18"/>
        <v>2.3631399999999997E-2</v>
      </c>
      <c r="I74" s="2">
        <f t="shared" si="22"/>
        <v>1.6168335032116664E-4</v>
      </c>
      <c r="J74" s="2">
        <f t="shared" si="23"/>
        <v>9.8913918335030562E-2</v>
      </c>
      <c r="K74" s="1">
        <f t="shared" si="24"/>
        <v>1.6168335032116656E-4</v>
      </c>
      <c r="L74" s="1"/>
      <c r="M74" s="1">
        <f t="shared" si="19"/>
        <v>0.5037644493954615</v>
      </c>
      <c r="N74">
        <f t="shared" si="20"/>
        <v>2.3631399999999997E-2</v>
      </c>
      <c r="P74">
        <f t="shared" si="14"/>
        <v>1.0405825633135481</v>
      </c>
      <c r="Q74">
        <f t="shared" si="25"/>
        <v>5.2996434766907621</v>
      </c>
      <c r="R74">
        <f t="shared" si="21"/>
        <v>1.512774853503342E-4</v>
      </c>
    </row>
    <row r="75" spans="1:19" x14ac:dyDescent="0.3">
      <c r="A75" s="1">
        <v>422.47820000000002</v>
      </c>
      <c r="B75" s="2">
        <v>12.46217</v>
      </c>
      <c r="C75" s="1">
        <f t="shared" si="15"/>
        <v>0.1246217</v>
      </c>
      <c r="D75" s="1"/>
      <c r="E75" s="1">
        <f t="shared" si="16"/>
        <v>8.5264749353484504E-4</v>
      </c>
      <c r="F75" s="1"/>
      <c r="G75" s="2">
        <f t="shared" si="17"/>
        <v>1.5378299999999996</v>
      </c>
      <c r="H75" s="2">
        <f t="shared" si="18"/>
        <v>1.5378299999999996E-2</v>
      </c>
      <c r="I75" s="2">
        <f t="shared" si="22"/>
        <v>1.0521657905346263E-4</v>
      </c>
      <c r="J75" s="2">
        <f t="shared" si="23"/>
        <v>9.9037137470760081E-2</v>
      </c>
      <c r="K75" s="1">
        <f t="shared" si="24"/>
        <v>1.0521657905346783E-4</v>
      </c>
      <c r="L75" s="1"/>
      <c r="M75" s="1">
        <f t="shared" si="19"/>
        <v>0.5043919993005771</v>
      </c>
      <c r="N75">
        <f t="shared" si="20"/>
        <v>1.5378299999999996E-2</v>
      </c>
      <c r="P75">
        <f t="shared" si="14"/>
        <v>1.0404593441778185</v>
      </c>
      <c r="Q75">
        <f t="shared" si="25"/>
        <v>5.2990159267856454</v>
      </c>
      <c r="R75">
        <f t="shared" si="21"/>
        <v>9.8433231914490159E-5</v>
      </c>
    </row>
    <row r="76" spans="1:19" x14ac:dyDescent="0.3">
      <c r="A76" s="1">
        <v>423.64139999999998</v>
      </c>
      <c r="B76" s="2">
        <v>12.874829999999999</v>
      </c>
      <c r="C76" s="1">
        <f t="shared" si="15"/>
        <v>0.12874829999999998</v>
      </c>
      <c r="D76" s="1"/>
      <c r="E76" s="1">
        <f t="shared" si="16"/>
        <v>8.8088122126300848E-4</v>
      </c>
      <c r="F76" s="1"/>
      <c r="G76" s="2">
        <f t="shared" si="17"/>
        <v>1.1251700000000007</v>
      </c>
      <c r="H76" s="2">
        <f t="shared" si="18"/>
        <v>1.1251700000000007E-2</v>
      </c>
      <c r="I76" s="2">
        <f t="shared" si="22"/>
        <v>7.698285132529905E-5</v>
      </c>
      <c r="J76" s="2">
        <f t="shared" si="23"/>
        <v>9.9126683923421666E-2</v>
      </c>
      <c r="K76" s="1">
        <f t="shared" si="24"/>
        <v>7.6982851325298914E-5</v>
      </c>
      <c r="L76" s="1"/>
      <c r="M76" s="1">
        <f t="shared" si="19"/>
        <v>0.50484805563905499</v>
      </c>
      <c r="N76">
        <f t="shared" si="20"/>
        <v>1.1251700000000007E-2</v>
      </c>
      <c r="P76">
        <f t="shared" si="14"/>
        <v>1.0403697977251569</v>
      </c>
      <c r="Q76">
        <f t="shared" si="25"/>
        <v>5.2985598704471677</v>
      </c>
      <c r="R76">
        <f t="shared" si="21"/>
        <v>7.2013543481656912E-5</v>
      </c>
    </row>
    <row r="77" spans="1:19" x14ac:dyDescent="0.3">
      <c r="A77" s="1">
        <v>424.80619999999999</v>
      </c>
      <c r="B77" s="2">
        <v>13.370010000000001</v>
      </c>
      <c r="C77" s="1">
        <f t="shared" si="15"/>
        <v>0.13370010000000002</v>
      </c>
      <c r="D77" s="1"/>
      <c r="E77" s="1">
        <f t="shared" si="16"/>
        <v>9.1476087351045714E-4</v>
      </c>
      <c r="F77" s="1"/>
      <c r="G77" s="2">
        <f t="shared" si="17"/>
        <v>0.62998999999999938</v>
      </c>
      <c r="H77" s="2">
        <f t="shared" si="18"/>
        <v>6.2998999999999937E-3</v>
      </c>
      <c r="I77" s="2">
        <f t="shared" si="22"/>
        <v>4.3103199077850522E-5</v>
      </c>
      <c r="J77" s="2">
        <f t="shared" si="23"/>
        <v>9.9176890529707545E-2</v>
      </c>
      <c r="K77" s="1">
        <f t="shared" si="24"/>
        <v>4.3103199077849499E-5</v>
      </c>
      <c r="L77" s="1"/>
      <c r="M77" s="1">
        <f t="shared" si="19"/>
        <v>0.50510375578517552</v>
      </c>
      <c r="N77">
        <f t="shared" si="20"/>
        <v>6.2998999999999937E-3</v>
      </c>
      <c r="P77">
        <f t="shared" si="14"/>
        <v>1.0403195911188712</v>
      </c>
      <c r="Q77">
        <f t="shared" si="25"/>
        <v>5.2983041703010478</v>
      </c>
      <c r="R77">
        <f t="shared" si="21"/>
        <v>4.0318905479982731E-5</v>
      </c>
    </row>
    <row r="78" spans="1:19" x14ac:dyDescent="0.3">
      <c r="A78" s="1">
        <v>424.81569999999999</v>
      </c>
      <c r="B78" s="2">
        <v>13.8652</v>
      </c>
      <c r="C78" s="1">
        <f t="shared" si="15"/>
        <v>0.138652</v>
      </c>
      <c r="D78" s="1"/>
      <c r="E78" s="1">
        <f t="shared" si="16"/>
        <v>9.4864120994652876E-4</v>
      </c>
      <c r="F78" s="1"/>
      <c r="G78" s="2">
        <f t="shared" si="17"/>
        <v>0.13480000000000025</v>
      </c>
      <c r="H78" s="2">
        <f t="shared" si="18"/>
        <v>1.3480000000000026E-3</v>
      </c>
      <c r="I78" s="2">
        <f t="shared" si="22"/>
        <v>9.2228626417788652E-6</v>
      </c>
      <c r="J78" s="2">
        <f t="shared" si="23"/>
        <v>9.9176978146902642E-2</v>
      </c>
      <c r="K78" s="1">
        <f t="shared" si="24"/>
        <v>9.2228626417261187E-6</v>
      </c>
      <c r="L78" s="1"/>
      <c r="M78" s="1">
        <f t="shared" si="19"/>
        <v>0.50510420201588591</v>
      </c>
      <c r="N78">
        <f t="shared" si="20"/>
        <v>1.3480000000000026E-3</v>
      </c>
      <c r="P78">
        <f t="shared" si="14"/>
        <v>1.0403195035016759</v>
      </c>
      <c r="Q78">
        <f t="shared" si="25"/>
        <v>5.2983037240703368</v>
      </c>
      <c r="R78">
        <f t="shared" si="21"/>
        <v>8.6271020190149541E-6</v>
      </c>
    </row>
    <row r="79" spans="1:19" x14ac:dyDescent="0.3">
      <c r="A79" s="1">
        <v>425.98050000000001</v>
      </c>
      <c r="B79" s="2">
        <v>14.360390000000001</v>
      </c>
      <c r="C79" s="1">
        <f t="shared" si="15"/>
        <v>0.14360390000000001</v>
      </c>
      <c r="D79" s="1"/>
      <c r="E79" s="1">
        <f t="shared" si="16"/>
        <v>9.8252154638260049E-4</v>
      </c>
      <c r="F79" s="1"/>
      <c r="G79" s="2">
        <f t="shared" si="17"/>
        <v>-0.36039000000000065</v>
      </c>
      <c r="H79" s="2">
        <f t="shared" si="18"/>
        <v>-3.6039000000000067E-3</v>
      </c>
      <c r="I79" s="2">
        <f t="shared" si="22"/>
        <v>-2.4657473794292917E-5</v>
      </c>
      <c r="J79" s="2">
        <f t="shared" si="23"/>
        <v>9.9148257121427052E-2</v>
      </c>
      <c r="K79" s="1">
        <f t="shared" si="24"/>
        <v>-2.4657473794289973E-5</v>
      </c>
      <c r="L79" s="1"/>
      <c r="M79" s="1">
        <f t="shared" si="19"/>
        <v>0.50495792703428244</v>
      </c>
      <c r="N79">
        <f t="shared" si="20"/>
        <v>-3.6039000000000067E-3</v>
      </c>
      <c r="P79">
        <f t="shared" si="14"/>
        <v>1.0403482245271516</v>
      </c>
      <c r="Q79">
        <f t="shared" si="25"/>
        <v>5.2984499990519405</v>
      </c>
      <c r="R79">
        <f t="shared" si="21"/>
        <v>-2.3065334813863046E-5</v>
      </c>
    </row>
    <row r="80" spans="1:19" x14ac:dyDescent="0.3">
      <c r="A80" s="1">
        <v>426.23700000000002</v>
      </c>
      <c r="B80" s="2">
        <v>14.76399</v>
      </c>
      <c r="C80" s="1">
        <f t="shared" si="15"/>
        <v>0.14763989999999999</v>
      </c>
      <c r="D80" s="1"/>
      <c r="E80" s="1">
        <f t="shared" si="16"/>
        <v>1.0101353992180747E-3</v>
      </c>
      <c r="F80" s="1"/>
      <c r="G80" s="2">
        <f t="shared" si="17"/>
        <v>-0.76398999999999972</v>
      </c>
      <c r="H80" s="2">
        <f t="shared" si="18"/>
        <v>-7.6398999999999972E-3</v>
      </c>
      <c r="I80" s="2">
        <f t="shared" si="22"/>
        <v>-5.2271326629767207E-5</v>
      </c>
      <c r="J80" s="2">
        <f t="shared" si="23"/>
        <v>9.9134849526146512E-2</v>
      </c>
      <c r="K80" s="1">
        <f t="shared" si="24"/>
        <v>-5.2271326629782698E-5</v>
      </c>
      <c r="L80" s="1"/>
      <c r="M80" s="1">
        <f t="shared" si="19"/>
        <v>0.50488964271223857</v>
      </c>
      <c r="N80">
        <f t="shared" si="20"/>
        <v>-7.6398999999999972E-3</v>
      </c>
      <c r="P80">
        <f t="shared" si="14"/>
        <v>1.040361632122432</v>
      </c>
      <c r="Q80">
        <f t="shared" si="25"/>
        <v>5.2985182833739843</v>
      </c>
      <c r="R80">
        <f t="shared" si="21"/>
        <v>-4.8896784721362903E-5</v>
      </c>
    </row>
    <row r="81" spans="1:18" x14ac:dyDescent="0.3">
      <c r="A81" s="1">
        <v>427.15480000000002</v>
      </c>
      <c r="B81" s="2">
        <v>15.350759999999999</v>
      </c>
      <c r="C81" s="1">
        <f t="shared" si="15"/>
        <v>0.15350759999999999</v>
      </c>
      <c r="D81" s="1"/>
      <c r="E81" s="1">
        <f t="shared" si="16"/>
        <v>1.0502815350661207E-3</v>
      </c>
      <c r="F81" s="1"/>
      <c r="G81" s="2">
        <f t="shared" si="17"/>
        <v>-1.3507599999999993</v>
      </c>
      <c r="H81" s="2">
        <f t="shared" si="18"/>
        <v>-1.3507599999999993E-2</v>
      </c>
      <c r="I81" s="2">
        <f t="shared" si="22"/>
        <v>-9.2417462477812983E-5</v>
      </c>
      <c r="J81" s="2">
        <f t="shared" si="23"/>
        <v>9.9050028779084379E-2</v>
      </c>
      <c r="K81" s="1">
        <f t="shared" si="24"/>
        <v>-9.2417462477809703E-5</v>
      </c>
      <c r="L81" s="1"/>
      <c r="M81" s="1">
        <f t="shared" si="19"/>
        <v>0.50445765419474453</v>
      </c>
      <c r="N81">
        <f t="shared" si="20"/>
        <v>-1.3507599999999993E-2</v>
      </c>
      <c r="P81">
        <f t="shared" si="14"/>
        <v>1.0404464528694943</v>
      </c>
      <c r="Q81">
        <f t="shared" si="25"/>
        <v>5.2989502718914787</v>
      </c>
      <c r="R81">
        <f t="shared" si="21"/>
        <v>-8.6458207323499735E-5</v>
      </c>
    </row>
    <row r="82" spans="1:18" x14ac:dyDescent="0.3">
      <c r="A82" s="1">
        <v>427.52449999999999</v>
      </c>
      <c r="B82" s="2">
        <v>15.849869999999999</v>
      </c>
      <c r="C82" s="1">
        <f t="shared" si="15"/>
        <v>0.15849869999999999</v>
      </c>
      <c r="D82" s="1"/>
      <c r="E82" s="1">
        <f t="shared" si="16"/>
        <v>1.084430073442517E-3</v>
      </c>
      <c r="F82" s="1"/>
      <c r="G82" s="2">
        <f t="shared" si="17"/>
        <v>-1.8498699999999992</v>
      </c>
      <c r="H82" s="2">
        <f t="shared" si="18"/>
        <v>-1.8498699999999993E-2</v>
      </c>
      <c r="I82" s="2">
        <f t="shared" si="22"/>
        <v>-1.2656600085420944E-4</v>
      </c>
      <c r="J82" s="2">
        <f t="shared" si="23"/>
        <v>9.9003237328568583E-2</v>
      </c>
      <c r="K82" s="1">
        <f t="shared" si="24"/>
        <v>-1.2656600085420605E-4</v>
      </c>
      <c r="L82" s="1"/>
      <c r="M82" s="1">
        <f t="shared" si="19"/>
        <v>0.50421934729413564</v>
      </c>
      <c r="N82">
        <f t="shared" si="20"/>
        <v>-1.8498699999999993E-2</v>
      </c>
      <c r="P82">
        <f t="shared" si="14"/>
        <v>1.0404932443200101</v>
      </c>
      <c r="Q82">
        <f t="shared" si="25"/>
        <v>5.299188578792088</v>
      </c>
      <c r="R82">
        <f t="shared" si="21"/>
        <v>-1.1841010743508024E-4</v>
      </c>
    </row>
    <row r="83" spans="1:18" x14ac:dyDescent="0.3">
      <c r="A83" s="1">
        <v>428.33069999999998</v>
      </c>
      <c r="B83" s="2">
        <v>16.423660000000002</v>
      </c>
      <c r="C83" s="1">
        <f t="shared" si="15"/>
        <v>0.16423660000000001</v>
      </c>
      <c r="D83" s="1"/>
      <c r="E83" s="1">
        <f t="shared" si="16"/>
        <v>1.1236881324575489E-3</v>
      </c>
      <c r="F83" s="1"/>
      <c r="G83" s="2">
        <f t="shared" si="17"/>
        <v>-2.4236600000000017</v>
      </c>
      <c r="H83" s="2">
        <f t="shared" si="18"/>
        <v>-2.4236600000000018E-2</v>
      </c>
      <c r="I83" s="2">
        <f t="shared" si="22"/>
        <v>-1.6582405986924139E-4</v>
      </c>
      <c r="J83" s="2">
        <f t="shared" si="23"/>
        <v>9.8869549971502005E-2</v>
      </c>
      <c r="K83" s="1">
        <f t="shared" si="24"/>
        <v>-1.6582405986923811E-4</v>
      </c>
      <c r="L83" s="1"/>
      <c r="M83" s="1">
        <f t="shared" si="19"/>
        <v>0.50353848317554251</v>
      </c>
      <c r="N83">
        <f t="shared" si="20"/>
        <v>-2.4236600000000018E-2</v>
      </c>
      <c r="P83">
        <f t="shared" si="14"/>
        <v>1.0406269316770766</v>
      </c>
      <c r="Q83">
        <f t="shared" si="25"/>
        <v>5.2998694429106807</v>
      </c>
      <c r="R83">
        <f t="shared" si="21"/>
        <v>-1.551583161231609E-4</v>
      </c>
    </row>
    <row r="84" spans="1:18" x14ac:dyDescent="0.3">
      <c r="A84" s="1">
        <v>428.4323</v>
      </c>
      <c r="B84" s="2">
        <v>16.944790000000001</v>
      </c>
      <c r="C84" s="1">
        <f t="shared" si="15"/>
        <v>0.16944790000000001</v>
      </c>
      <c r="D84" s="1"/>
      <c r="E84" s="1">
        <f t="shared" si="16"/>
        <v>1.1593432541824021E-3</v>
      </c>
      <c r="F84" s="1"/>
      <c r="G84" s="2">
        <f t="shared" si="17"/>
        <v>-2.9447900000000011</v>
      </c>
      <c r="H84" s="2">
        <f t="shared" si="18"/>
        <v>-2.9447900000000013E-2</v>
      </c>
      <c r="I84" s="2">
        <f t="shared" si="22"/>
        <v>-2.0147918159409454E-4</v>
      </c>
      <c r="J84" s="2">
        <f t="shared" si="23"/>
        <v>9.8849079686652047E-2</v>
      </c>
      <c r="K84" s="1">
        <f t="shared" si="24"/>
        <v>-2.0147918159403437E-4</v>
      </c>
      <c r="L84" s="1"/>
      <c r="M84" s="1">
        <f t="shared" si="19"/>
        <v>0.50343422887089062</v>
      </c>
      <c r="N84">
        <f t="shared" si="20"/>
        <v>-2.9447900000000013E-2</v>
      </c>
      <c r="P84">
        <f t="shared" si="14"/>
        <v>1.0406474019619265</v>
      </c>
      <c r="Q84">
        <f t="shared" si="25"/>
        <v>5.2999736972153322</v>
      </c>
      <c r="R84">
        <f t="shared" si="21"/>
        <v>-1.8852382167297164E-4</v>
      </c>
    </row>
    <row r="85" spans="1:18" x14ac:dyDescent="0.3">
      <c r="A85" s="1">
        <v>429.8458</v>
      </c>
      <c r="B85" s="2">
        <v>17.99447</v>
      </c>
      <c r="C85" s="1">
        <f t="shared" si="15"/>
        <v>0.17994469999999999</v>
      </c>
      <c r="D85" s="1"/>
      <c r="E85" s="1">
        <f t="shared" si="16"/>
        <v>1.2311611655905802E-3</v>
      </c>
      <c r="F85" s="1"/>
      <c r="G85" s="2">
        <f t="shared" si="17"/>
        <v>-3.9944699999999997</v>
      </c>
      <c r="H85" s="2">
        <f t="shared" si="18"/>
        <v>-3.99447E-2</v>
      </c>
      <c r="I85" s="2">
        <f t="shared" si="22"/>
        <v>-2.7329709300227264E-4</v>
      </c>
      <c r="J85" s="2">
        <f t="shared" si="23"/>
        <v>9.846277424569333E-2</v>
      </c>
      <c r="K85" s="1">
        <f t="shared" si="24"/>
        <v>-2.7329709300227638E-4</v>
      </c>
      <c r="L85" s="1"/>
      <c r="M85" s="1">
        <f t="shared" si="19"/>
        <v>0.50146679141579065</v>
      </c>
      <c r="N85">
        <f t="shared" si="20"/>
        <v>-3.99447E-2</v>
      </c>
      <c r="P85">
        <f t="shared" si="14"/>
        <v>1.0410337074028853</v>
      </c>
      <c r="Q85">
        <f t="shared" si="25"/>
        <v>5.3019411346704324</v>
      </c>
      <c r="R85">
        <f t="shared" si="21"/>
        <v>-2.5581868164839793E-4</v>
      </c>
    </row>
    <row r="86" spans="1:18" x14ac:dyDescent="0.3">
      <c r="A86" s="1">
        <v>430.7525</v>
      </c>
      <c r="B86" s="2">
        <v>19.0351</v>
      </c>
      <c r="C86" s="1">
        <f t="shared" si="15"/>
        <v>0.19035099999999999</v>
      </c>
      <c r="D86" s="1"/>
      <c r="E86" s="1">
        <f t="shared" si="16"/>
        <v>1.3023598862946925E-3</v>
      </c>
      <c r="F86" s="1"/>
      <c r="G86" s="2">
        <f t="shared" si="17"/>
        <v>-5.0350999999999999</v>
      </c>
      <c r="H86" s="2">
        <f t="shared" si="18"/>
        <v>-5.0351E-2</v>
      </c>
      <c r="I86" s="2">
        <f t="shared" si="22"/>
        <v>-3.4449581370638483E-4</v>
      </c>
      <c r="J86" s="2">
        <f t="shared" si="23"/>
        <v>9.8150419891405744E-2</v>
      </c>
      <c r="K86" s="1">
        <f t="shared" si="24"/>
        <v>-3.4449581370639231E-4</v>
      </c>
      <c r="L86" s="1"/>
      <c r="M86" s="1">
        <f t="shared" si="19"/>
        <v>0.49987598375239395</v>
      </c>
      <c r="N86">
        <f t="shared" si="20"/>
        <v>-5.0351E-2</v>
      </c>
      <c r="P86">
        <f t="shared" si="14"/>
        <v>1.0413460617571728</v>
      </c>
      <c r="Q86">
        <f t="shared" si="25"/>
        <v>5.3035319423338283</v>
      </c>
      <c r="R86">
        <f t="shared" si="21"/>
        <v>-3.2256072032129854E-4</v>
      </c>
    </row>
    <row r="87" spans="1:18" x14ac:dyDescent="0.3">
      <c r="A87" s="1">
        <v>431.14339999999999</v>
      </c>
      <c r="B87" s="2">
        <v>19.60519</v>
      </c>
      <c r="C87" s="1">
        <f t="shared" si="15"/>
        <v>0.1960519</v>
      </c>
      <c r="D87" s="1"/>
      <c r="E87" s="1">
        <f t="shared" si="16"/>
        <v>1.3413647955191116E-3</v>
      </c>
      <c r="F87" s="1"/>
      <c r="G87" s="2">
        <f t="shared" si="17"/>
        <v>-5.6051900000000003</v>
      </c>
      <c r="H87" s="2">
        <f t="shared" si="18"/>
        <v>-5.6051900000000002E-2</v>
      </c>
      <c r="I87" s="2">
        <f t="shared" si="22"/>
        <v>-3.8350072293080403E-4</v>
      </c>
      <c r="J87" s="2">
        <f t="shared" si="23"/>
        <v>9.8000509458812099E-2</v>
      </c>
      <c r="K87" s="1">
        <f t="shared" si="24"/>
        <v>-3.8350072293079877E-4</v>
      </c>
      <c r="L87" s="1"/>
      <c r="M87" s="1">
        <f t="shared" si="19"/>
        <v>0.49911249618860765</v>
      </c>
      <c r="N87">
        <f t="shared" si="20"/>
        <v>-5.6051900000000002E-2</v>
      </c>
      <c r="P87">
        <f t="shared" si="14"/>
        <v>1.0414959721897665</v>
      </c>
      <c r="Q87">
        <f t="shared" si="25"/>
        <v>5.304295429897615</v>
      </c>
      <c r="R87">
        <f t="shared" si="21"/>
        <v>-3.5913376151789923E-4</v>
      </c>
    </row>
    <row r="88" spans="1:18" x14ac:dyDescent="0.3">
      <c r="A88" s="1">
        <v>432.29860000000002</v>
      </c>
      <c r="B88" s="2">
        <v>20.39245</v>
      </c>
      <c r="C88" s="1">
        <f t="shared" si="15"/>
        <v>0.20392450000000001</v>
      </c>
      <c r="D88" s="1"/>
      <c r="E88" s="1">
        <f t="shared" si="16"/>
        <v>1.3952282290752454E-3</v>
      </c>
      <c r="F88" s="1"/>
      <c r="G88" s="2">
        <f t="shared" si="17"/>
        <v>-6.3924500000000002</v>
      </c>
      <c r="H88" s="2">
        <f t="shared" si="18"/>
        <v>-6.3924499999999995E-2</v>
      </c>
      <c r="I88" s="2">
        <f t="shared" si="22"/>
        <v>-4.3736415648693765E-4</v>
      </c>
      <c r="J88" s="2">
        <f t="shared" si="23"/>
        <v>9.7495266385238366E-2</v>
      </c>
      <c r="K88" s="1">
        <f t="shared" si="24"/>
        <v>-4.3736415648694345E-4</v>
      </c>
      <c r="L88" s="1"/>
      <c r="M88" s="1">
        <f t="shared" si="19"/>
        <v>0.49653931434469717</v>
      </c>
      <c r="N88">
        <f t="shared" si="20"/>
        <v>-6.3924499999999995E-2</v>
      </c>
      <c r="P88">
        <f t="shared" si="14"/>
        <v>1.0420012152633402</v>
      </c>
      <c r="Q88">
        <f t="shared" si="25"/>
        <v>5.3068686117415256</v>
      </c>
      <c r="R88">
        <f t="shared" si="21"/>
        <v>-4.0977349724360474E-4</v>
      </c>
    </row>
    <row r="89" spans="1:18" x14ac:dyDescent="0.3">
      <c r="A89" s="1">
        <v>433.19889999999998</v>
      </c>
      <c r="B89" s="2">
        <v>21.1037</v>
      </c>
      <c r="C89" s="1">
        <f t="shared" si="15"/>
        <v>0.211037</v>
      </c>
      <c r="D89" s="1"/>
      <c r="E89" s="1">
        <f t="shared" si="16"/>
        <v>1.4438911449058478E-3</v>
      </c>
      <c r="F89" s="1"/>
      <c r="G89" s="2">
        <f t="shared" si="17"/>
        <v>-7.1036999999999999</v>
      </c>
      <c r="H89" s="2">
        <f t="shared" si="18"/>
        <v>-7.1037000000000003E-2</v>
      </c>
      <c r="I89" s="2">
        <f t="shared" si="22"/>
        <v>-4.8602707231754007E-4</v>
      </c>
      <c r="J89" s="2">
        <f t="shared" si="23"/>
        <v>9.7057696212030906E-2</v>
      </c>
      <c r="K89" s="1">
        <f t="shared" si="24"/>
        <v>-4.8602707231753921E-4</v>
      </c>
      <c r="L89" s="1"/>
      <c r="M89" s="1">
        <f t="shared" si="19"/>
        <v>0.49431078775219978</v>
      </c>
      <c r="N89">
        <f t="shared" si="20"/>
        <v>-7.1037000000000003E-2</v>
      </c>
      <c r="P89">
        <f t="shared" si="14"/>
        <v>1.0424387854365478</v>
      </c>
      <c r="Q89">
        <f t="shared" si="25"/>
        <v>5.3090971383340237</v>
      </c>
      <c r="R89">
        <f t="shared" si="21"/>
        <v>-4.5555778726997874E-4</v>
      </c>
    </row>
    <row r="90" spans="1:18" x14ac:dyDescent="0.3">
      <c r="A90" s="1">
        <v>434.48809999999997</v>
      </c>
      <c r="B90" s="2">
        <v>22.274629999999998</v>
      </c>
      <c r="C90" s="1">
        <f t="shared" si="15"/>
        <v>0.22274629999999998</v>
      </c>
      <c r="D90" s="1"/>
      <c r="E90" s="1">
        <f t="shared" si="16"/>
        <v>1.5240048433712639E-3</v>
      </c>
      <c r="F90" s="1"/>
      <c r="G90" s="2">
        <f t="shared" si="17"/>
        <v>-8.2746299999999984</v>
      </c>
      <c r="H90" s="2">
        <f t="shared" si="18"/>
        <v>-8.2746299999999981E-2</v>
      </c>
      <c r="I90" s="2">
        <f t="shared" si="22"/>
        <v>-5.6614077078295615E-4</v>
      </c>
      <c r="J90" s="2">
        <f t="shared" si="23"/>
        <v>9.6327827530337529E-2</v>
      </c>
      <c r="K90" s="1">
        <f t="shared" si="24"/>
        <v>-5.6614077078295094E-4</v>
      </c>
      <c r="L90" s="1"/>
      <c r="M90" s="1">
        <f t="shared" si="19"/>
        <v>0.49059359708021683</v>
      </c>
      <c r="N90">
        <f t="shared" si="20"/>
        <v>-8.2746299999999981E-2</v>
      </c>
      <c r="P90">
        <f t="shared" si="14"/>
        <v>1.043168654118241</v>
      </c>
      <c r="Q90">
        <f t="shared" si="25"/>
        <v>5.3128143290060059</v>
      </c>
      <c r="R90">
        <f t="shared" si="21"/>
        <v>-5.3102065372805281E-4</v>
      </c>
    </row>
    <row r="91" spans="1:18" x14ac:dyDescent="0.3">
      <c r="A91" s="1">
        <v>435.38279999999997</v>
      </c>
      <c r="B91" s="2">
        <v>22.696010000000001</v>
      </c>
      <c r="C91" s="1">
        <f t="shared" si="15"/>
        <v>0.2269601</v>
      </c>
      <c r="D91" s="1"/>
      <c r="E91" s="1">
        <f t="shared" si="16"/>
        <v>1.5528351835789255E-3</v>
      </c>
      <c r="F91" s="1"/>
      <c r="G91" s="2">
        <f t="shared" si="17"/>
        <v>-8.6960100000000011</v>
      </c>
      <c r="H91" s="2">
        <f t="shared" si="18"/>
        <v>-8.6960100000000012E-2</v>
      </c>
      <c r="I91" s="2">
        <f t="shared" si="22"/>
        <v>-5.9497111099061787E-4</v>
      </c>
      <c r="J91" s="2">
        <f t="shared" si="23"/>
        <v>9.5795506877334222E-2</v>
      </c>
      <c r="K91" s="1">
        <f t="shared" si="24"/>
        <v>-5.9497111099061906E-4</v>
      </c>
      <c r="L91" s="1"/>
      <c r="M91" s="1">
        <f t="shared" si="19"/>
        <v>0.48788251025668461</v>
      </c>
      <c r="N91">
        <f t="shared" si="20"/>
        <v>-8.6960100000000012E-2</v>
      </c>
      <c r="P91">
        <f t="shared" si="14"/>
        <v>1.0437009747712445</v>
      </c>
      <c r="Q91">
        <f t="shared" si="25"/>
        <v>5.3155254158295389</v>
      </c>
      <c r="R91">
        <f t="shared" si="21"/>
        <v>-5.5834730031792781E-4</v>
      </c>
    </row>
    <row r="92" spans="1:18" x14ac:dyDescent="0.3">
      <c r="A92" s="1">
        <v>436.154</v>
      </c>
      <c r="B92" s="2">
        <v>23.27816</v>
      </c>
      <c r="C92" s="1">
        <f t="shared" si="15"/>
        <v>0.23278160000000001</v>
      </c>
      <c r="D92" s="1"/>
      <c r="E92" s="1">
        <f t="shared" si="16"/>
        <v>1.5926652242830171E-3</v>
      </c>
      <c r="F92" s="1"/>
      <c r="G92" s="2">
        <f t="shared" si="17"/>
        <v>-9.2781599999999997</v>
      </c>
      <c r="H92" s="2">
        <f t="shared" si="18"/>
        <v>-9.2781599999999992E-2</v>
      </c>
      <c r="I92" s="2">
        <f t="shared" si="22"/>
        <v>-6.3480115169470936E-4</v>
      </c>
      <c r="J92" s="2">
        <f t="shared" si="23"/>
        <v>9.5305948229147244E-2</v>
      </c>
      <c r="K92" s="1">
        <f t="shared" si="24"/>
        <v>-6.3480115169471424E-4</v>
      </c>
      <c r="L92" s="1"/>
      <c r="M92" s="1">
        <f t="shared" si="19"/>
        <v>0.48538920853532963</v>
      </c>
      <c r="N92">
        <f t="shared" si="20"/>
        <v>-9.2781599999999992E-2</v>
      </c>
      <c r="P92">
        <f t="shared" si="14"/>
        <v>1.0441905334194315</v>
      </c>
      <c r="Q92">
        <f t="shared" si="25"/>
        <v>5.3180187175508937</v>
      </c>
      <c r="R92">
        <f t="shared" si="21"/>
        <v>-5.9600500969636018E-4</v>
      </c>
    </row>
    <row r="93" spans="1:18" x14ac:dyDescent="0.3">
      <c r="A93" s="1">
        <v>436.9264</v>
      </c>
      <c r="B93" s="2">
        <v>23.92155</v>
      </c>
      <c r="C93" s="1">
        <f t="shared" si="15"/>
        <v>0.2392155</v>
      </c>
      <c r="D93" s="1"/>
      <c r="E93" s="1">
        <f t="shared" si="16"/>
        <v>1.6366852361160593E-3</v>
      </c>
      <c r="F93" s="1"/>
      <c r="G93" s="2">
        <f t="shared" si="17"/>
        <v>-9.9215499999999999</v>
      </c>
      <c r="H93" s="2">
        <f t="shared" si="18"/>
        <v>-9.9215499999999998E-2</v>
      </c>
      <c r="I93" s="2">
        <f t="shared" si="22"/>
        <v>-6.7882116352775169E-4</v>
      </c>
      <c r="J93" s="2">
        <f t="shared" si="23"/>
        <v>9.4781626762438412E-2</v>
      </c>
      <c r="K93" s="1">
        <f t="shared" si="24"/>
        <v>-6.7882116352774389E-4</v>
      </c>
      <c r="L93" s="1"/>
      <c r="M93" s="1">
        <f t="shared" si="19"/>
        <v>0.48271886123306074</v>
      </c>
      <c r="N93">
        <f t="shared" si="20"/>
        <v>-9.9215499999999998E-2</v>
      </c>
      <c r="P93">
        <f t="shared" si="14"/>
        <v>1.0447148548861402</v>
      </c>
      <c r="Q93">
        <f t="shared" si="25"/>
        <v>5.3206890648531626</v>
      </c>
      <c r="R93">
        <f t="shared" si="21"/>
        <v>-6.3765474595891126E-4</v>
      </c>
    </row>
    <row r="94" spans="1:18" x14ac:dyDescent="0.3">
      <c r="A94" s="1">
        <v>437.72829999999999</v>
      </c>
      <c r="B94" s="2">
        <v>24.511690000000002</v>
      </c>
      <c r="C94" s="1">
        <f t="shared" si="15"/>
        <v>0.24511690000000003</v>
      </c>
      <c r="D94" s="1"/>
      <c r="E94" s="1">
        <f t="shared" si="16"/>
        <v>1.6770619435301497E-3</v>
      </c>
      <c r="F94" s="1"/>
      <c r="G94" s="2">
        <f t="shared" si="17"/>
        <v>-10.511690000000002</v>
      </c>
      <c r="H94" s="2">
        <f t="shared" si="18"/>
        <v>-0.10511690000000001</v>
      </c>
      <c r="I94" s="2">
        <f t="shared" si="22"/>
        <v>-7.1919787094184206E-4</v>
      </c>
      <c r="J94" s="2">
        <f t="shared" si="23"/>
        <v>9.4204901989730153E-2</v>
      </c>
      <c r="K94" s="1">
        <f t="shared" si="24"/>
        <v>-7.1919787094184683E-4</v>
      </c>
      <c r="L94" s="1"/>
      <c r="M94" s="1">
        <f t="shared" si="19"/>
        <v>0.47978162608489849</v>
      </c>
      <c r="N94">
        <f t="shared" si="20"/>
        <v>-0.10511690000000001</v>
      </c>
      <c r="P94">
        <f t="shared" si="14"/>
        <v>1.0452915796588484</v>
      </c>
      <c r="Q94">
        <f t="shared" si="25"/>
        <v>5.3236263000013242</v>
      </c>
      <c r="R94">
        <f t="shared" si="21"/>
        <v>-6.7595579811060137E-4</v>
      </c>
    </row>
    <row r="95" spans="1:18" x14ac:dyDescent="0.3">
      <c r="A95" s="1">
        <v>441.8005</v>
      </c>
      <c r="B95" s="2">
        <v>24.891970000000001</v>
      </c>
      <c r="C95" s="1">
        <f t="shared" si="15"/>
        <v>0.24891969999999999</v>
      </c>
      <c r="D95" s="1"/>
      <c r="E95" s="1">
        <f t="shared" si="16"/>
        <v>1.7030802684961412E-3</v>
      </c>
      <c r="F95" s="1"/>
      <c r="G95" s="2">
        <f t="shared" si="17"/>
        <v>-10.891970000000001</v>
      </c>
      <c r="H95" s="2">
        <f t="shared" si="18"/>
        <v>-0.10891970000000001</v>
      </c>
      <c r="I95" s="2">
        <f t="shared" si="22"/>
        <v>-7.4521619590783362E-4</v>
      </c>
      <c r="J95" s="2">
        <f t="shared" si="23"/>
        <v>9.1170232596754261E-2</v>
      </c>
      <c r="K95" s="1">
        <f t="shared" si="24"/>
        <v>-7.452161959078347E-4</v>
      </c>
      <c r="L95" s="1"/>
      <c r="M95" s="1">
        <f t="shared" si="19"/>
        <v>0.46432618177956109</v>
      </c>
      <c r="N95">
        <f t="shared" si="20"/>
        <v>-0.10891970000000001</v>
      </c>
      <c r="P95">
        <f t="shared" si="14"/>
        <v>1.0483262490518244</v>
      </c>
      <c r="Q95">
        <f t="shared" si="25"/>
        <v>5.3390817443066618</v>
      </c>
      <c r="R95">
        <f t="shared" si="21"/>
        <v>-7.0244317586850809E-4</v>
      </c>
    </row>
    <row r="96" spans="1:18" x14ac:dyDescent="0.3">
      <c r="A96" s="1">
        <v>444.6549</v>
      </c>
      <c r="B96" s="2">
        <v>24.264099999999999</v>
      </c>
      <c r="C96" s="1">
        <f t="shared" si="15"/>
        <v>0.242641</v>
      </c>
      <c r="D96" s="1"/>
      <c r="E96" s="1">
        <f t="shared" si="16"/>
        <v>1.6601221174064253E-3</v>
      </c>
      <c r="F96" s="1"/>
      <c r="G96" s="2">
        <f t="shared" si="17"/>
        <v>-10.264099999999999</v>
      </c>
      <c r="H96" s="2">
        <f t="shared" si="18"/>
        <v>-0.102641</v>
      </c>
      <c r="I96" s="2">
        <f t="shared" si="22"/>
        <v>-7.0225804481811773E-4</v>
      </c>
      <c r="J96" s="2">
        <f t="shared" si="23"/>
        <v>8.9165707233625421E-2</v>
      </c>
      <c r="K96" s="1">
        <f t="shared" si="24"/>
        <v>-7.0225804481811969E-4</v>
      </c>
      <c r="L96" s="1"/>
      <c r="M96" s="1">
        <f t="shared" si="19"/>
        <v>0.4541172179365201</v>
      </c>
      <c r="N96">
        <f t="shared" si="20"/>
        <v>-0.102641</v>
      </c>
      <c r="P96">
        <f t="shared" si="14"/>
        <v>1.0503307744149533</v>
      </c>
      <c r="Q96">
        <f t="shared" si="25"/>
        <v>5.3492907081497032</v>
      </c>
      <c r="R96">
        <f t="shared" si="21"/>
        <v>-6.632164139040342E-4</v>
      </c>
    </row>
    <row r="97" spans="1:18" x14ac:dyDescent="0.3">
      <c r="A97" s="1">
        <v>445.80059999999997</v>
      </c>
      <c r="B97" s="2">
        <v>23.768910000000002</v>
      </c>
      <c r="C97" s="1">
        <f t="shared" si="15"/>
        <v>0.23768910000000001</v>
      </c>
      <c r="D97" s="1"/>
      <c r="E97" s="1">
        <f t="shared" si="16"/>
        <v>1.6262417809703538E-3</v>
      </c>
      <c r="F97" s="1"/>
      <c r="G97" s="2">
        <f t="shared" si="17"/>
        <v>-9.7689100000000018</v>
      </c>
      <c r="H97" s="2">
        <f t="shared" si="18"/>
        <v>-9.7689100000000015E-2</v>
      </c>
      <c r="I97" s="2">
        <f t="shared" si="22"/>
        <v>-6.6837770838204611E-4</v>
      </c>
      <c r="J97" s="2">
        <f t="shared" si="23"/>
        <v>8.8399946893132131E-2</v>
      </c>
      <c r="K97" s="1">
        <f t="shared" si="24"/>
        <v>-6.6837770838204253E-4</v>
      </c>
      <c r="L97" s="1"/>
      <c r="M97" s="1">
        <f t="shared" si="19"/>
        <v>0.4502172325472964</v>
      </c>
      <c r="N97">
        <f t="shared" si="20"/>
        <v>-9.7689100000000015E-2</v>
      </c>
      <c r="P97">
        <f t="shared" si="14"/>
        <v>1.0510965347554464</v>
      </c>
      <c r="Q97">
        <f t="shared" si="25"/>
        <v>5.3531906935389264</v>
      </c>
      <c r="R97">
        <f t="shared" si="21"/>
        <v>-6.3167983593366821E-4</v>
      </c>
    </row>
    <row r="98" spans="1:18" x14ac:dyDescent="0.3">
      <c r="A98" s="1">
        <v>446.4178</v>
      </c>
      <c r="B98" s="2">
        <v>23.487200000000001</v>
      </c>
      <c r="C98" s="1">
        <f t="shared" si="15"/>
        <v>0.23487200000000003</v>
      </c>
      <c r="D98" s="1"/>
      <c r="E98" s="1">
        <f t="shared" si="16"/>
        <v>1.6069675032640072E-3</v>
      </c>
      <c r="F98" s="1"/>
      <c r="G98" s="2">
        <f t="shared" si="17"/>
        <v>-9.4872000000000014</v>
      </c>
      <c r="H98" s="2">
        <f t="shared" si="18"/>
        <v>-9.4872000000000012E-2</v>
      </c>
      <c r="I98" s="2">
        <f t="shared" si="22"/>
        <v>-6.4910343067569958E-4</v>
      </c>
      <c r="J98" s="2">
        <f t="shared" si="23"/>
        <v>8.7999320255719077E-2</v>
      </c>
      <c r="K98" s="1">
        <f t="shared" si="24"/>
        <v>-6.4910343067569286E-4</v>
      </c>
      <c r="L98" s="1"/>
      <c r="M98" s="1">
        <f t="shared" si="19"/>
        <v>0.4481768578375821</v>
      </c>
      <c r="N98">
        <f t="shared" si="20"/>
        <v>-9.4872000000000012E-2</v>
      </c>
      <c r="P98">
        <f t="shared" si="14"/>
        <v>1.0514971613928596</v>
      </c>
      <c r="Q98">
        <f t="shared" si="25"/>
        <v>5.3552310682486413</v>
      </c>
      <c r="R98">
        <f t="shared" si="21"/>
        <v>-6.1369765201990884E-4</v>
      </c>
    </row>
    <row r="99" spans="1:18" x14ac:dyDescent="0.3">
      <c r="A99" s="1">
        <v>448.08249999999998</v>
      </c>
      <c r="B99" s="2">
        <v>22.283359999999998</v>
      </c>
      <c r="C99" s="1">
        <f t="shared" si="15"/>
        <v>0.22283359999999999</v>
      </c>
      <c r="D99" s="1"/>
      <c r="E99" s="1">
        <f t="shared" si="16"/>
        <v>1.5246021400393849E-3</v>
      </c>
      <c r="F99" s="1"/>
      <c r="G99" s="2">
        <f t="shared" si="17"/>
        <v>-8.2833599999999983</v>
      </c>
      <c r="H99" s="2">
        <f t="shared" si="18"/>
        <v>-8.2833599999999979E-2</v>
      </c>
      <c r="I99" s="2">
        <f t="shared" si="22"/>
        <v>-5.6673806745107728E-4</v>
      </c>
      <c r="J99" s="2">
        <f t="shared" si="23"/>
        <v>8.7055871394833284E-2</v>
      </c>
      <c r="K99" s="1">
        <f t="shared" si="24"/>
        <v>-5.6673806745107403E-4</v>
      </c>
      <c r="L99" s="1"/>
      <c r="M99" s="1">
        <f t="shared" si="19"/>
        <v>0.44337191224512157</v>
      </c>
      <c r="N99">
        <f t="shared" si="20"/>
        <v>-8.2833599999999979E-2</v>
      </c>
      <c r="P99">
        <f t="shared" ref="P99:P117" si="26">$O$3-J99</f>
        <v>1.0524406102537454</v>
      </c>
      <c r="Q99">
        <f t="shared" si="25"/>
        <v>5.3600360138411016</v>
      </c>
      <c r="R99">
        <f t="shared" si="21"/>
        <v>-5.3630572775014481E-4</v>
      </c>
    </row>
    <row r="100" spans="1:18" x14ac:dyDescent="0.3">
      <c r="A100" s="1">
        <v>448.30259999999998</v>
      </c>
      <c r="B100" s="2">
        <v>22.699940000000002</v>
      </c>
      <c r="C100" s="1">
        <f t="shared" si="15"/>
        <v>0.22699940000000002</v>
      </c>
      <c r="D100" s="1"/>
      <c r="E100" s="1">
        <f t="shared" si="16"/>
        <v>1.5531040697078736E-3</v>
      </c>
      <c r="F100" s="1"/>
      <c r="G100" s="2">
        <f t="shared" si="17"/>
        <v>-8.6999400000000016</v>
      </c>
      <c r="H100" s="2">
        <f t="shared" si="18"/>
        <v>-8.6999400000000018E-2</v>
      </c>
      <c r="I100" s="2">
        <f t="shared" si="22"/>
        <v>-5.9523999711956596E-4</v>
      </c>
      <c r="J100" s="2">
        <f t="shared" si="23"/>
        <v>8.692485907146727E-2</v>
      </c>
      <c r="K100" s="1">
        <f t="shared" si="24"/>
        <v>-5.9523999711955024E-4</v>
      </c>
      <c r="L100" s="1"/>
      <c r="M100" s="1">
        <f t="shared" si="19"/>
        <v>0.4427046719612926</v>
      </c>
      <c r="N100">
        <f t="shared" si="20"/>
        <v>-8.6999400000000018E-2</v>
      </c>
      <c r="P100">
        <f t="shared" si="26"/>
        <v>1.0525716225771113</v>
      </c>
      <c r="Q100">
        <f t="shared" si="25"/>
        <v>5.36070325412493</v>
      </c>
      <c r="R100">
        <f t="shared" si="21"/>
        <v>-5.6334729811703362E-4</v>
      </c>
    </row>
    <row r="101" spans="1:18" x14ac:dyDescent="0.3">
      <c r="A101" s="1">
        <v>449.42430000000002</v>
      </c>
      <c r="B101" s="2">
        <v>21.749790000000001</v>
      </c>
      <c r="C101" s="1">
        <f t="shared" si="15"/>
        <v>0.21749790000000002</v>
      </c>
      <c r="D101" s="1"/>
      <c r="E101" s="1">
        <f t="shared" si="16"/>
        <v>1.4880958876671751E-3</v>
      </c>
      <c r="F101" s="1"/>
      <c r="G101" s="2">
        <f t="shared" si="17"/>
        <v>-7.7497900000000008</v>
      </c>
      <c r="H101" s="2">
        <f t="shared" si="18"/>
        <v>-7.7497900000000008E-2</v>
      </c>
      <c r="I101" s="2">
        <f t="shared" si="22"/>
        <v>-5.3023181507886729E-4</v>
      </c>
      <c r="J101" s="2">
        <f t="shared" si="23"/>
        <v>8.6330098044493292E-2</v>
      </c>
      <c r="K101" s="1">
        <f t="shared" si="24"/>
        <v>-5.3023181507886295E-4</v>
      </c>
      <c r="L101" s="1"/>
      <c r="M101" s="1">
        <f t="shared" si="19"/>
        <v>0.43967557892445036</v>
      </c>
      <c r="N101">
        <f t="shared" si="20"/>
        <v>-7.7497900000000008E-2</v>
      </c>
      <c r="P101">
        <f t="shared" si="26"/>
        <v>1.0531663836040854</v>
      </c>
      <c r="Q101">
        <f t="shared" si="25"/>
        <v>5.3637323471617728</v>
      </c>
      <c r="R101">
        <f t="shared" si="21"/>
        <v>-5.0210578330830025E-4</v>
      </c>
    </row>
    <row r="102" spans="1:18" x14ac:dyDescent="0.3">
      <c r="A102" s="1">
        <v>450.54860000000002</v>
      </c>
      <c r="B102" s="2">
        <v>20.935390000000002</v>
      </c>
      <c r="C102" s="1">
        <f t="shared" si="15"/>
        <v>0.20935390000000001</v>
      </c>
      <c r="D102" s="1"/>
      <c r="E102" s="1">
        <f t="shared" si="16"/>
        <v>1.4323755661874665E-3</v>
      </c>
      <c r="F102" s="1"/>
      <c r="G102" s="2">
        <f t="shared" si="17"/>
        <v>-6.9353900000000017</v>
      </c>
      <c r="H102" s="2">
        <f t="shared" si="18"/>
        <v>-6.9353900000000024E-2</v>
      </c>
      <c r="I102" s="2">
        <f t="shared" si="22"/>
        <v>-4.7451149359915894E-4</v>
      </c>
      <c r="J102" s="2">
        <f t="shared" si="23"/>
        <v>8.5796604772239757E-2</v>
      </c>
      <c r="K102" s="1">
        <f t="shared" si="24"/>
        <v>-4.7451149359915742E-4</v>
      </c>
      <c r="L102" s="1"/>
      <c r="M102" s="1">
        <f t="shared" si="19"/>
        <v>0.43695852000011687</v>
      </c>
      <c r="N102">
        <f t="shared" si="20"/>
        <v>-6.9353900000000024E-2</v>
      </c>
      <c r="P102">
        <f t="shared" si="26"/>
        <v>1.0536998768763388</v>
      </c>
      <c r="Q102">
        <f t="shared" si="25"/>
        <v>5.3664494060861063</v>
      </c>
      <c r="R102">
        <f t="shared" si="21"/>
        <v>-4.495687530146217E-4</v>
      </c>
    </row>
    <row r="103" spans="1:18" x14ac:dyDescent="0.3">
      <c r="A103" s="1">
        <v>451.67649999999998</v>
      </c>
      <c r="B103" s="2">
        <v>20.31101</v>
      </c>
      <c r="C103" s="1">
        <f t="shared" si="15"/>
        <v>0.20311009999999999</v>
      </c>
      <c r="D103" s="1"/>
      <c r="E103" s="1">
        <f t="shared" si="16"/>
        <v>1.3896561969272744E-3</v>
      </c>
      <c r="F103" s="1"/>
      <c r="G103" s="2">
        <f t="shared" si="17"/>
        <v>-6.3110099999999996</v>
      </c>
      <c r="H103" s="2">
        <f t="shared" si="18"/>
        <v>-6.3110100000000002E-2</v>
      </c>
      <c r="I103" s="2">
        <f t="shared" si="22"/>
        <v>-4.3179212433896682E-4</v>
      </c>
      <c r="J103" s="2">
        <f t="shared" si="23"/>
        <v>8.5309586435197857E-2</v>
      </c>
      <c r="K103" s="1">
        <f t="shared" si="24"/>
        <v>-4.3179212433896617E-4</v>
      </c>
      <c r="L103" s="1"/>
      <c r="M103" s="1">
        <f t="shared" si="19"/>
        <v>0.43447815597718525</v>
      </c>
      <c r="N103">
        <f t="shared" si="20"/>
        <v>-6.3110100000000002E-2</v>
      </c>
      <c r="P103">
        <f t="shared" si="26"/>
        <v>1.0541868952133808</v>
      </c>
      <c r="Q103">
        <f t="shared" si="25"/>
        <v>5.3689297701090384</v>
      </c>
      <c r="R103">
        <f t="shared" si="21"/>
        <v>-4.0928401435331519E-4</v>
      </c>
    </row>
    <row r="104" spans="1:18" x14ac:dyDescent="0.3">
      <c r="A104" s="1">
        <v>452.80009999999999</v>
      </c>
      <c r="B104" s="2">
        <v>19.455880000000001</v>
      </c>
      <c r="C104" s="1">
        <f t="shared" si="15"/>
        <v>0.1945588</v>
      </c>
      <c r="D104" s="1"/>
      <c r="E104" s="1">
        <f t="shared" si="16"/>
        <v>1.3311491751849575E-3</v>
      </c>
      <c r="F104" s="1"/>
      <c r="G104" s="2">
        <f t="shared" si="17"/>
        <v>-5.4558800000000005</v>
      </c>
      <c r="H104" s="2">
        <f t="shared" si="18"/>
        <v>-5.4558800000000005E-2</v>
      </c>
      <c r="I104" s="2">
        <f t="shared" si="22"/>
        <v>-3.7328510259664976E-4</v>
      </c>
      <c r="J104" s="2">
        <f t="shared" si="23"/>
        <v>8.4890163293920254E-2</v>
      </c>
      <c r="K104" s="1">
        <f t="shared" si="24"/>
        <v>-3.7328510259665269E-4</v>
      </c>
      <c r="L104" s="1"/>
      <c r="M104" s="1">
        <f t="shared" si="19"/>
        <v>0.43234205145937854</v>
      </c>
      <c r="N104">
        <f t="shared" si="20"/>
        <v>-5.4558800000000005E-2</v>
      </c>
      <c r="P104">
        <f t="shared" si="26"/>
        <v>1.0546063183546583</v>
      </c>
      <c r="Q104">
        <f t="shared" si="25"/>
        <v>5.3710658746268445</v>
      </c>
      <c r="R104">
        <f t="shared" si="21"/>
        <v>-3.539675742214729E-4</v>
      </c>
    </row>
    <row r="105" spans="1:18" x14ac:dyDescent="0.3">
      <c r="A105" s="1">
        <v>453.92669999999998</v>
      </c>
      <c r="B105" s="2">
        <v>18.763629999999999</v>
      </c>
      <c r="C105" s="1">
        <f t="shared" si="15"/>
        <v>0.18763629999999998</v>
      </c>
      <c r="D105" s="1"/>
      <c r="E105" s="1">
        <f t="shared" si="16"/>
        <v>1.2837862177385818E-3</v>
      </c>
      <c r="F105" s="1"/>
      <c r="G105" s="2">
        <f t="shared" si="17"/>
        <v>-4.7636299999999991</v>
      </c>
      <c r="H105" s="2">
        <f t="shared" si="18"/>
        <v>-4.7636299999999993E-2</v>
      </c>
      <c r="I105" s="2">
        <f t="shared" si="22"/>
        <v>-3.2592214515027421E-4</v>
      </c>
      <c r="J105" s="2">
        <f t="shared" si="23"/>
        <v>8.452297940519396E-2</v>
      </c>
      <c r="K105" s="1">
        <f t="shared" si="24"/>
        <v>-3.2592214515027095E-4</v>
      </c>
      <c r="L105" s="1"/>
      <c r="M105" s="1">
        <f t="shared" si="19"/>
        <v>0.4304719992701147</v>
      </c>
      <c r="N105">
        <f t="shared" si="20"/>
        <v>-4.7636299999999993E-2</v>
      </c>
      <c r="P105">
        <f t="shared" si="26"/>
        <v>1.0549735022433846</v>
      </c>
      <c r="Q105">
        <f t="shared" si="25"/>
        <v>5.3729359268161083</v>
      </c>
      <c r="R105">
        <f t="shared" si="21"/>
        <v>-3.0916325728574115E-4</v>
      </c>
    </row>
    <row r="106" spans="1:18" x14ac:dyDescent="0.3">
      <c r="A106" s="1">
        <v>455.05070000000001</v>
      </c>
      <c r="B106" s="2">
        <v>17.935649999999999</v>
      </c>
      <c r="C106" s="1">
        <f t="shared" si="15"/>
        <v>0.1793565</v>
      </c>
      <c r="D106" s="1"/>
      <c r="E106" s="1">
        <f t="shared" si="16"/>
        <v>1.2271367681084629E-3</v>
      </c>
      <c r="F106" s="1"/>
      <c r="G106" s="2">
        <f t="shared" si="17"/>
        <v>-3.935649999999999</v>
      </c>
      <c r="H106" s="2">
        <f t="shared" si="18"/>
        <v>-3.9356499999999989E-2</v>
      </c>
      <c r="I106" s="2">
        <f t="shared" si="22"/>
        <v>-2.6927269552015512E-4</v>
      </c>
      <c r="J106" s="2">
        <f t="shared" si="23"/>
        <v>8.4220316895429304E-2</v>
      </c>
      <c r="K106" s="1">
        <f t="shared" si="24"/>
        <v>-2.6927269552015116E-4</v>
      </c>
      <c r="L106" s="1"/>
      <c r="M106" s="1">
        <f t="shared" si="19"/>
        <v>0.42893055176555012</v>
      </c>
      <c r="N106">
        <f t="shared" si="20"/>
        <v>-3.9356499999999989E-2</v>
      </c>
      <c r="P106">
        <f t="shared" si="26"/>
        <v>1.0552761647531494</v>
      </c>
      <c r="Q106">
        <f t="shared" si="25"/>
        <v>5.3744773743206737</v>
      </c>
      <c r="R106">
        <f t="shared" si="21"/>
        <v>-2.5549999699520532E-4</v>
      </c>
    </row>
    <row r="107" spans="1:18" x14ac:dyDescent="0.3">
      <c r="A107" s="1">
        <v>456.55439999999999</v>
      </c>
      <c r="B107" s="2">
        <v>17.090710000000001</v>
      </c>
      <c r="C107" s="1">
        <f t="shared" si="15"/>
        <v>0.17090710000000001</v>
      </c>
      <c r="D107" s="1"/>
      <c r="E107" s="1">
        <f t="shared" si="16"/>
        <v>1.1693269345732654E-3</v>
      </c>
      <c r="F107" s="1"/>
      <c r="G107" s="2">
        <f t="shared" si="17"/>
        <v>-3.0907100000000014</v>
      </c>
      <c r="H107" s="2">
        <f t="shared" si="18"/>
        <v>-3.0907100000000014E-2</v>
      </c>
      <c r="I107" s="2">
        <f t="shared" si="22"/>
        <v>-2.1146286198495782E-4</v>
      </c>
      <c r="J107" s="2">
        <f t="shared" si="23"/>
        <v>8.390234018986252E-2</v>
      </c>
      <c r="K107" s="1">
        <f t="shared" si="24"/>
        <v>-2.1146286198496191E-4</v>
      </c>
      <c r="L107" s="1"/>
      <c r="M107" s="1">
        <f t="shared" si="19"/>
        <v>0.42731110970222114</v>
      </c>
      <c r="N107">
        <f t="shared" si="20"/>
        <v>-3.0907100000000014E-2</v>
      </c>
      <c r="P107">
        <f t="shared" si="26"/>
        <v>1.0555941414587162</v>
      </c>
      <c r="Q107">
        <f t="shared" si="25"/>
        <v>5.3760968163840026</v>
      </c>
      <c r="R107">
        <f t="shared" si="21"/>
        <v>-2.0070746678993453E-4</v>
      </c>
    </row>
    <row r="108" spans="1:18" x14ac:dyDescent="0.3">
      <c r="A108" s="1">
        <v>457.67959999999999</v>
      </c>
      <c r="B108" s="2">
        <v>16.320409999999999</v>
      </c>
      <c r="C108" s="1">
        <f t="shared" si="15"/>
        <v>0.16320409999999999</v>
      </c>
      <c r="D108" s="1"/>
      <c r="E108" s="1">
        <f t="shared" si="16"/>
        <v>1.1166238849222101E-3</v>
      </c>
      <c r="F108" s="1"/>
      <c r="G108" s="2">
        <f t="shared" si="17"/>
        <v>-2.320409999999999</v>
      </c>
      <c r="H108" s="2">
        <f t="shared" si="18"/>
        <v>-2.3204099999999991E-2</v>
      </c>
      <c r="I108" s="2">
        <f t="shared" si="22"/>
        <v>-1.5875981233390244E-4</v>
      </c>
      <c r="J108" s="2">
        <f t="shared" si="23"/>
        <v>8.3723703649024414E-2</v>
      </c>
      <c r="K108" s="1">
        <f t="shared" si="24"/>
        <v>-1.5875981233390087E-4</v>
      </c>
      <c r="L108" s="1"/>
      <c r="M108" s="1">
        <f t="shared" si="19"/>
        <v>0.42640132127050207</v>
      </c>
      <c r="N108">
        <f t="shared" si="20"/>
        <v>-2.3204099999999991E-2</v>
      </c>
      <c r="P108">
        <f t="shared" si="26"/>
        <v>1.0557727779995543</v>
      </c>
      <c r="Q108">
        <f t="shared" si="25"/>
        <v>5.3770066048157217</v>
      </c>
      <c r="R108">
        <f t="shared" si="21"/>
        <v>-1.5071049263456132E-4</v>
      </c>
    </row>
    <row r="109" spans="1:18" x14ac:dyDescent="0.3">
      <c r="A109" s="1">
        <v>459.18560000000002</v>
      </c>
      <c r="B109" s="2">
        <v>15.596500000000001</v>
      </c>
      <c r="C109" s="1">
        <f t="shared" si="15"/>
        <v>0.15596500000000002</v>
      </c>
      <c r="D109" s="1"/>
      <c r="E109" s="1">
        <f t="shared" si="16"/>
        <v>1.0670947862945388E-3</v>
      </c>
      <c r="F109" s="1"/>
      <c r="G109" s="2">
        <f t="shared" si="17"/>
        <v>-1.5965000000000007</v>
      </c>
      <c r="H109" s="2">
        <f t="shared" si="18"/>
        <v>-1.5965000000000007E-2</v>
      </c>
      <c r="I109" s="2">
        <f t="shared" si="22"/>
        <v>-1.0923071370623099E-4</v>
      </c>
      <c r="J109" s="2">
        <f t="shared" si="23"/>
        <v>8.3559202194182822E-2</v>
      </c>
      <c r="K109" s="1">
        <f t="shared" si="24"/>
        <v>-1.0923071370623457E-4</v>
      </c>
      <c r="L109" s="1"/>
      <c r="M109" s="1">
        <f t="shared" si="19"/>
        <v>0.42556352224061894</v>
      </c>
      <c r="N109">
        <f t="shared" si="20"/>
        <v>-1.5965000000000007E-2</v>
      </c>
      <c r="P109">
        <f t="shared" si="26"/>
        <v>1.0559372794543957</v>
      </c>
      <c r="Q109">
        <f t="shared" si="25"/>
        <v>5.3778444038456037</v>
      </c>
      <c r="R109">
        <f t="shared" si="21"/>
        <v>-1.0370873732133703E-4</v>
      </c>
    </row>
    <row r="110" spans="1:18" x14ac:dyDescent="0.3">
      <c r="A110" s="1">
        <v>461.06729999999999</v>
      </c>
      <c r="B110" s="2">
        <v>14.647489999999999</v>
      </c>
      <c r="C110" s="1">
        <f t="shared" si="15"/>
        <v>0.14647489999999999</v>
      </c>
      <c r="D110" s="1"/>
      <c r="E110" s="1">
        <f t="shared" si="16"/>
        <v>1.0021646017568935E-3</v>
      </c>
      <c r="F110" s="1"/>
      <c r="G110" s="2">
        <f t="shared" si="17"/>
        <v>-0.64748999999999945</v>
      </c>
      <c r="H110" s="2">
        <f t="shared" si="18"/>
        <v>-6.4748999999999944E-3</v>
      </c>
      <c r="I110" s="2">
        <f t="shared" si="22"/>
        <v>-4.4300529168585916E-5</v>
      </c>
      <c r="J110" s="2">
        <f t="shared" si="23"/>
        <v>8.3475841888446298E-2</v>
      </c>
      <c r="K110" s="1">
        <f t="shared" si="24"/>
        <v>-4.43005291685845E-5</v>
      </c>
      <c r="L110" s="1"/>
      <c r="M110" s="1">
        <f t="shared" si="19"/>
        <v>0.42513897168971909</v>
      </c>
      <c r="N110">
        <f t="shared" si="20"/>
        <v>-6.4748999999999944E-3</v>
      </c>
      <c r="P110">
        <f t="shared" si="26"/>
        <v>1.0560206397601324</v>
      </c>
      <c r="Q110">
        <f t="shared" si="25"/>
        <v>5.3782689543965043</v>
      </c>
      <c r="R110">
        <f t="shared" si="21"/>
        <v>-4.2064310348906421E-5</v>
      </c>
    </row>
    <row r="111" spans="1:18" x14ac:dyDescent="0.3">
      <c r="A111" s="1">
        <v>462.57420000000002</v>
      </c>
      <c r="B111" s="2">
        <v>13.97221</v>
      </c>
      <c r="C111" s="1">
        <f t="shared" si="15"/>
        <v>0.13972210000000002</v>
      </c>
      <c r="D111" s="1"/>
      <c r="E111" s="1">
        <f t="shared" si="16"/>
        <v>9.5596271240422001E-4</v>
      </c>
      <c r="F111" s="1"/>
      <c r="G111" s="2">
        <f t="shared" si="17"/>
        <v>2.7789999999999537E-2</v>
      </c>
      <c r="H111" s="2">
        <f t="shared" si="18"/>
        <v>2.7789999999999537E-4</v>
      </c>
      <c r="I111" s="2">
        <f t="shared" si="22"/>
        <v>1.9013601840877591E-6</v>
      </c>
      <c r="J111" s="2">
        <f t="shared" si="23"/>
        <v>8.3478707048107698E-2</v>
      </c>
      <c r="K111" s="1">
        <f t="shared" si="24"/>
        <v>1.9013601840864212E-6</v>
      </c>
      <c r="L111" s="1"/>
      <c r="M111" s="1">
        <f t="shared" si="19"/>
        <v>0.42515356382805058</v>
      </c>
      <c r="N111">
        <f t="shared" si="20"/>
        <v>2.7789999999999537E-4</v>
      </c>
      <c r="P111">
        <f t="shared" si="26"/>
        <v>1.0560177746004709</v>
      </c>
      <c r="Q111">
        <f t="shared" si="25"/>
        <v>5.378254362258172</v>
      </c>
      <c r="R111">
        <f t="shared" si="21"/>
        <v>1.8053777092984678E-6</v>
      </c>
    </row>
    <row r="112" spans="1:18" x14ac:dyDescent="0.3">
      <c r="A112" s="1">
        <v>464.12130000000002</v>
      </c>
      <c r="B112" s="2">
        <v>13.2811</v>
      </c>
      <c r="C112" s="1">
        <f t="shared" si="15"/>
        <v>0.13281100000000001</v>
      </c>
      <c r="D112" s="1"/>
      <c r="E112" s="1">
        <f t="shared" si="16"/>
        <v>9.0867775246089816E-4</v>
      </c>
      <c r="F112" s="1"/>
      <c r="G112" s="2">
        <f t="shared" si="17"/>
        <v>0.71889999999999965</v>
      </c>
      <c r="H112" s="2">
        <f t="shared" si="18"/>
        <v>7.1889999999999966E-3</v>
      </c>
      <c r="I112" s="2">
        <f t="shared" si="22"/>
        <v>4.9186320127409573E-5</v>
      </c>
      <c r="J112" s="2">
        <f t="shared" si="23"/>
        <v>8.3554803203976818E-2</v>
      </c>
      <c r="K112" s="1">
        <f t="shared" si="24"/>
        <v>4.9186320127413137E-5</v>
      </c>
      <c r="L112" s="1"/>
      <c r="M112" s="1">
        <f t="shared" si="19"/>
        <v>0.42554111836747016</v>
      </c>
      <c r="N112">
        <f t="shared" si="20"/>
        <v>7.1889999999999966E-3</v>
      </c>
      <c r="P112">
        <f t="shared" si="26"/>
        <v>1.0559416784446019</v>
      </c>
      <c r="Q112">
        <f t="shared" si="25"/>
        <v>5.3778668077187533</v>
      </c>
      <c r="R112">
        <f t="shared" si="21"/>
        <v>4.6699982372905253E-5</v>
      </c>
    </row>
    <row r="113" spans="1:18" x14ac:dyDescent="0.3">
      <c r="A113" s="1">
        <v>465.40550000000002</v>
      </c>
      <c r="B113" s="2">
        <v>12.697240000000001</v>
      </c>
      <c r="C113" s="1">
        <f t="shared" si="15"/>
        <v>0.12697240000000001</v>
      </c>
      <c r="D113" s="1"/>
      <c r="E113" s="1">
        <f t="shared" si="16"/>
        <v>8.68730715502226E-4</v>
      </c>
      <c r="F113" s="1"/>
      <c r="G113" s="2">
        <f t="shared" si="17"/>
        <v>1.3027599999999993</v>
      </c>
      <c r="H113" s="2">
        <f t="shared" si="18"/>
        <v>1.3027599999999993E-2</v>
      </c>
      <c r="I113" s="2">
        <f t="shared" si="22"/>
        <v>8.9133357086081639E-5</v>
      </c>
      <c r="J113" s="2">
        <f t="shared" si="23"/>
        <v>8.3669268261146762E-2</v>
      </c>
      <c r="K113" s="1">
        <f t="shared" si="24"/>
        <v>8.9133357086079756E-5</v>
      </c>
      <c r="L113" s="1"/>
      <c r="M113" s="1">
        <f t="shared" si="19"/>
        <v>0.42612408411658675</v>
      </c>
      <c r="N113">
        <f t="shared" si="20"/>
        <v>1.3027599999999993E-2</v>
      </c>
      <c r="P113">
        <f t="shared" si="26"/>
        <v>1.0558272133874318</v>
      </c>
      <c r="Q113">
        <f t="shared" si="25"/>
        <v>5.3772838419696356</v>
      </c>
      <c r="R113">
        <f t="shared" si="21"/>
        <v>8.4618547845741613E-5</v>
      </c>
    </row>
    <row r="114" spans="1:18" x14ac:dyDescent="0.3">
      <c r="A114" s="1">
        <v>466.37400000000002</v>
      </c>
      <c r="B114" s="2">
        <v>12.29711</v>
      </c>
      <c r="C114" s="1">
        <f t="shared" si="15"/>
        <v>0.1229711</v>
      </c>
      <c r="D114" s="1"/>
      <c r="E114" s="1">
        <f t="shared" si="16"/>
        <v>8.413542761190289E-4</v>
      </c>
      <c r="F114" s="1"/>
      <c r="G114" s="2">
        <f t="shared" si="17"/>
        <v>1.70289</v>
      </c>
      <c r="H114" s="2">
        <f t="shared" si="18"/>
        <v>1.70289E-2</v>
      </c>
      <c r="I114" s="2">
        <f t="shared" si="22"/>
        <v>1.165097964692788E-4</v>
      </c>
      <c r="J114" s="2">
        <f t="shared" si="23"/>
        <v>8.3782107999027258E-2</v>
      </c>
      <c r="K114" s="1">
        <f t="shared" si="24"/>
        <v>1.1650979646927785E-4</v>
      </c>
      <c r="L114" s="1"/>
      <c r="M114" s="1">
        <f t="shared" si="19"/>
        <v>0.42669877218253477</v>
      </c>
      <c r="N114">
        <f t="shared" si="20"/>
        <v>1.70289E-2</v>
      </c>
      <c r="P114">
        <f t="shared" si="26"/>
        <v>1.0557143736495513</v>
      </c>
      <c r="Q114">
        <f t="shared" si="25"/>
        <v>5.376709153903688</v>
      </c>
      <c r="R114">
        <f t="shared" si="21"/>
        <v>1.1059648662658465E-4</v>
      </c>
    </row>
    <row r="115" spans="1:18" x14ac:dyDescent="0.3">
      <c r="A115" s="1">
        <v>467.85340000000002</v>
      </c>
      <c r="B115" s="2">
        <v>11.854749999999999</v>
      </c>
      <c r="C115" s="1">
        <f t="shared" si="15"/>
        <v>0.11854749999999999</v>
      </c>
      <c r="D115" s="1"/>
      <c r="E115" s="1">
        <f t="shared" si="16"/>
        <v>8.1108850817973133E-4</v>
      </c>
      <c r="F115" s="1"/>
      <c r="G115" s="2">
        <f t="shared" si="17"/>
        <v>2.1452500000000008</v>
      </c>
      <c r="H115" s="2">
        <f t="shared" si="18"/>
        <v>2.1452500000000006E-2</v>
      </c>
      <c r="I115" s="2">
        <f t="shared" si="22"/>
        <v>1.4677556440857625E-4</v>
      </c>
      <c r="J115" s="2">
        <f t="shared" si="23"/>
        <v>8.399924776901331E-2</v>
      </c>
      <c r="K115" s="1">
        <f t="shared" si="24"/>
        <v>1.4677556440857947E-4</v>
      </c>
      <c r="L115" s="1"/>
      <c r="M115" s="1">
        <f t="shared" si="19"/>
        <v>0.42780465595005851</v>
      </c>
      <c r="N115">
        <f t="shared" si="20"/>
        <v>2.1452500000000006E-2</v>
      </c>
      <c r="P115">
        <f t="shared" si="26"/>
        <v>1.0554972338795654</v>
      </c>
      <c r="Q115">
        <f t="shared" si="25"/>
        <v>5.3756032701361649</v>
      </c>
      <c r="R115">
        <f t="shared" si="21"/>
        <v>1.3929749648793793E-4</v>
      </c>
    </row>
    <row r="116" spans="1:18" x14ac:dyDescent="0.3">
      <c r="A116" s="1">
        <v>469.7398</v>
      </c>
      <c r="B116" s="2">
        <v>11.153449999999999</v>
      </c>
      <c r="C116" s="1">
        <f t="shared" si="15"/>
        <v>0.11153449999999999</v>
      </c>
      <c r="D116" s="1"/>
      <c r="E116" s="1">
        <f t="shared" si="16"/>
        <v>7.6310636002928996E-4</v>
      </c>
      <c r="F116" s="1"/>
      <c r="G116" s="2">
        <f t="shared" si="17"/>
        <v>2.8465500000000006</v>
      </c>
      <c r="H116" s="2">
        <f t="shared" si="18"/>
        <v>2.8465500000000005E-2</v>
      </c>
      <c r="I116" s="2">
        <f t="shared" si="22"/>
        <v>1.947577125590177E-4</v>
      </c>
      <c r="J116" s="2">
        <f t="shared" si="23"/>
        <v>8.4366638717984638E-2</v>
      </c>
      <c r="K116" s="1">
        <f t="shared" si="24"/>
        <v>1.9475771255901775E-4</v>
      </c>
      <c r="L116" s="1"/>
      <c r="M116" s="1">
        <f t="shared" si="19"/>
        <v>0.42967576268849078</v>
      </c>
      <c r="N116">
        <f t="shared" si="20"/>
        <v>2.8465500000000005E-2</v>
      </c>
      <c r="P116">
        <f t="shared" si="26"/>
        <v>1.055129842930594</v>
      </c>
      <c r="Q116">
        <f t="shared" si="25"/>
        <v>5.3737321633977322</v>
      </c>
      <c r="R116">
        <f t="shared" si="21"/>
        <v>1.8477066604934326E-4</v>
      </c>
    </row>
    <row r="117" spans="1:18" x14ac:dyDescent="0.3">
      <c r="A117" s="1">
        <v>470.96629999999999</v>
      </c>
      <c r="B117" s="2">
        <v>10.81155</v>
      </c>
      <c r="C117" s="1">
        <f t="shared" si="15"/>
        <v>0.1081155</v>
      </c>
      <c r="D117" s="1"/>
      <c r="E117" s="1">
        <f t="shared" si="16"/>
        <v>7.3971395099943699E-4</v>
      </c>
      <c r="F117" s="1"/>
      <c r="G117" s="2">
        <f t="shared" si="17"/>
        <v>3.1884499999999996</v>
      </c>
      <c r="H117" s="2">
        <f t="shared" si="18"/>
        <v>3.1884499999999996E-2</v>
      </c>
      <c r="I117" s="2">
        <f t="shared" si="22"/>
        <v>2.1815012158887066E-4</v>
      </c>
      <c r="J117" s="2">
        <f t="shared" si="23"/>
        <v>8.4634199842113386E-2</v>
      </c>
      <c r="K117" s="1">
        <f t="shared" si="24"/>
        <v>2.1815012158887177E-4</v>
      </c>
      <c r="L117" s="1"/>
      <c r="M117" s="1">
        <f t="shared" si="19"/>
        <v>0.43103844030398886</v>
      </c>
      <c r="N117">
        <f t="shared" si="20"/>
        <v>3.1884499999999996E-2</v>
      </c>
      <c r="P117">
        <f t="shared" si="26"/>
        <v>1.0548622818064652</v>
      </c>
      <c r="Q117">
        <f t="shared" si="25"/>
        <v>5.3723694857822339</v>
      </c>
      <c r="R117">
        <f t="shared" si="21"/>
        <v>2.0691104577111544E-4</v>
      </c>
    </row>
    <row r="118" spans="1:18" x14ac:dyDescent="0.3">
      <c r="A118" s="1">
        <v>472.76179999999999</v>
      </c>
      <c r="B118" s="2">
        <v>10.221410000000001</v>
      </c>
    </row>
    <row r="119" spans="1:18" x14ac:dyDescent="0.3">
      <c r="A119" s="1">
        <v>475.03019999999998</v>
      </c>
      <c r="B119" s="2">
        <v>9.6241769999999995</v>
      </c>
    </row>
    <row r="120" spans="1:18" x14ac:dyDescent="0.3">
      <c r="A120" s="1">
        <v>477.67590000000001</v>
      </c>
      <c r="B120" s="2">
        <v>8.8821619999999992</v>
      </c>
    </row>
    <row r="121" spans="1:18" x14ac:dyDescent="0.3">
      <c r="A121" s="1">
        <v>481.08170000000001</v>
      </c>
      <c r="B121" s="2">
        <v>8.1491950000000006</v>
      </c>
    </row>
    <row r="122" spans="1:18" x14ac:dyDescent="0.3">
      <c r="A122" s="1">
        <v>486.57330000000002</v>
      </c>
      <c r="B122" s="2">
        <v>7.1990540000000003</v>
      </c>
    </row>
    <row r="123" spans="1:18" x14ac:dyDescent="0.3">
      <c r="A123" s="1">
        <v>490.17219999999998</v>
      </c>
      <c r="B123" s="2">
        <v>6.6289689999999997</v>
      </c>
    </row>
    <row r="124" spans="1:18" x14ac:dyDescent="0.3">
      <c r="A124" s="1">
        <v>496.23739999999998</v>
      </c>
      <c r="B124" s="2">
        <v>5.8688549999999999</v>
      </c>
    </row>
    <row r="125" spans="1:18" x14ac:dyDescent="0.3">
      <c r="A125" s="1">
        <v>502.87310000000002</v>
      </c>
      <c r="B125" s="2">
        <v>5.1291019999999996</v>
      </c>
    </row>
    <row r="126" spans="1:18" x14ac:dyDescent="0.3">
      <c r="A126" s="1">
        <v>509.1309</v>
      </c>
      <c r="B126" s="2">
        <v>4.5037539999999998</v>
      </c>
    </row>
    <row r="127" spans="1:18" x14ac:dyDescent="0.3">
      <c r="A127" s="1">
        <v>518.04740000000004</v>
      </c>
      <c r="B127" s="2">
        <v>3.815871</v>
      </c>
    </row>
    <row r="128" spans="1:18" x14ac:dyDescent="0.3">
      <c r="A128" s="1">
        <v>525.06880000000001</v>
      </c>
      <c r="B128" s="2">
        <v>3.3781270000000001</v>
      </c>
    </row>
    <row r="129" spans="1:2" x14ac:dyDescent="0.3">
      <c r="A129" s="1">
        <v>536.07759999999996</v>
      </c>
      <c r="B129" s="2">
        <v>2.8080419999999999</v>
      </c>
    </row>
    <row r="130" spans="1:2" x14ac:dyDescent="0.3">
      <c r="A130" s="1">
        <v>546.15989999999999</v>
      </c>
      <c r="B130" s="2">
        <v>2.3638880000000002</v>
      </c>
    </row>
    <row r="131" spans="1:2" x14ac:dyDescent="0.3">
      <c r="A131" s="1">
        <v>554.17669999999998</v>
      </c>
      <c r="B131" s="2">
        <v>2.0894029999999999</v>
      </c>
    </row>
    <row r="132" spans="1:2" x14ac:dyDescent="0.3">
      <c r="A132" s="1">
        <v>562.56330000000003</v>
      </c>
      <c r="B132" s="2">
        <v>1.83754</v>
      </c>
    </row>
    <row r="133" spans="1:2" x14ac:dyDescent="0.3">
      <c r="A133" s="1">
        <v>568.73479999999995</v>
      </c>
      <c r="B133" s="2">
        <v>1.6610849999999999</v>
      </c>
    </row>
    <row r="134" spans="1:2" x14ac:dyDescent="0.3">
      <c r="A134" s="1">
        <v>581.49689999999998</v>
      </c>
      <c r="B134" s="2">
        <v>1.3733280000000001</v>
      </c>
    </row>
    <row r="135" spans="1:2" x14ac:dyDescent="0.3">
      <c r="A135" s="1">
        <v>588.35940000000005</v>
      </c>
      <c r="B135" s="2">
        <v>1.2312590000000001</v>
      </c>
    </row>
    <row r="136" spans="1:2" x14ac:dyDescent="0.3">
      <c r="A136" s="1">
        <v>601.34709999999995</v>
      </c>
      <c r="B136" s="2">
        <v>1.001803</v>
      </c>
    </row>
    <row r="137" spans="1:2" x14ac:dyDescent="0.3">
      <c r="A137" s="1">
        <v>611.65880000000004</v>
      </c>
      <c r="B137" s="2">
        <v>0.88369660000000005</v>
      </c>
    </row>
    <row r="138" spans="1:2" x14ac:dyDescent="0.3">
      <c r="A138" s="1">
        <v>619.93089999999995</v>
      </c>
      <c r="B138" s="2">
        <v>0.71395989999999998</v>
      </c>
    </row>
    <row r="139" spans="1:2" x14ac:dyDescent="0.3">
      <c r="A139" s="1">
        <v>633.69349999999997</v>
      </c>
      <c r="B139" s="2">
        <v>0.63197080000000005</v>
      </c>
    </row>
    <row r="140" spans="1:2" x14ac:dyDescent="0.3">
      <c r="A140" s="1">
        <v>642.05129999999997</v>
      </c>
      <c r="B140" s="2">
        <v>0.52796639999999995</v>
      </c>
    </row>
    <row r="141" spans="1:2" x14ac:dyDescent="0.3">
      <c r="A141" s="1">
        <v>648.67380000000003</v>
      </c>
      <c r="B141" s="2">
        <v>0.49518570000000001</v>
      </c>
    </row>
    <row r="142" spans="1:2" x14ac:dyDescent="0.3">
      <c r="A142" s="1">
        <v>659.07090000000005</v>
      </c>
      <c r="B142" s="2">
        <v>0.49518570000000001</v>
      </c>
    </row>
    <row r="143" spans="1:2" x14ac:dyDescent="0.3">
      <c r="A143" s="1">
        <v>667.1277</v>
      </c>
      <c r="B143" s="2">
        <v>0.37254389999999998</v>
      </c>
    </row>
    <row r="144" spans="1:2" x14ac:dyDescent="0.3">
      <c r="A144" s="1">
        <v>675.48599999999999</v>
      </c>
      <c r="B144" s="2">
        <v>0.2952263</v>
      </c>
    </row>
    <row r="145" spans="1:2" x14ac:dyDescent="0.3">
      <c r="A145" s="1">
        <v>683.846</v>
      </c>
      <c r="B145" s="2">
        <v>0.30057339999999999</v>
      </c>
    </row>
    <row r="146" spans="1:2" x14ac:dyDescent="0.3">
      <c r="A146" s="1">
        <v>692.20479999999998</v>
      </c>
      <c r="B146" s="2">
        <v>0.24970390000000001</v>
      </c>
    </row>
    <row r="147" spans="1:2" x14ac:dyDescent="0.3">
      <c r="A147" s="1">
        <v>700.56489999999997</v>
      </c>
      <c r="B147" s="2">
        <v>0.26360640000000002</v>
      </c>
    </row>
    <row r="148" spans="1:2" x14ac:dyDescent="0.3">
      <c r="A148" s="1">
        <v>702.08450000000005</v>
      </c>
      <c r="B148" s="2">
        <v>0.24726580000000001</v>
      </c>
    </row>
    <row r="149" spans="1:2" x14ac:dyDescent="0.3">
      <c r="A149" s="1">
        <v>709.15070000000003</v>
      </c>
      <c r="B149" s="2">
        <v>0.16258049999999999</v>
      </c>
    </row>
    <row r="150" spans="1:2" x14ac:dyDescent="0.3">
      <c r="A150" s="1">
        <v>717.28189999999995</v>
      </c>
      <c r="B150" s="2">
        <v>0.1279159</v>
      </c>
    </row>
    <row r="151" spans="1:2" x14ac:dyDescent="0.3">
      <c r="A151" s="1">
        <v>725.64049999999997</v>
      </c>
      <c r="B151" s="2">
        <v>6.7232940000000005E-2</v>
      </c>
    </row>
    <row r="152" spans="1:2" x14ac:dyDescent="0.3">
      <c r="A152" s="1">
        <v>732.8596</v>
      </c>
      <c r="B152" s="2">
        <v>3.0008779999999999E-2</v>
      </c>
    </row>
    <row r="153" spans="1:2" x14ac:dyDescent="0.3">
      <c r="A153" s="1"/>
      <c r="B153" s="2"/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29C8-BB85-214A-A6E5-359DA438D5FC}">
  <dimension ref="A1:BV154"/>
  <sheetViews>
    <sheetView zoomScale="75" zoomScaleNormal="75" workbookViewId="0">
      <selection activeCell="A4" sqref="A4"/>
    </sheetView>
  </sheetViews>
  <sheetFormatPr defaultColWidth="11.19921875" defaultRowHeight="15.6" x14ac:dyDescent="0.3"/>
  <cols>
    <col min="1" max="1" width="13.796875" customWidth="1"/>
    <col min="2" max="2" width="11.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9921875" customWidth="1"/>
    <col min="16" max="16" width="17.796875" customWidth="1"/>
    <col min="17" max="17" width="11.19921875" bestFit="1" customWidth="1"/>
    <col min="18" max="18" width="11.19921875" customWidth="1"/>
    <col min="19" max="19" width="12.796875" bestFit="1" customWidth="1"/>
    <col min="22" max="22" width="11.19921875" bestFit="1" customWidth="1"/>
    <col min="24" max="24" width="11" bestFit="1" customWidth="1"/>
  </cols>
  <sheetData>
    <row r="1" spans="1:19" x14ac:dyDescent="0.3">
      <c r="A1" t="s">
        <v>53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3">
      <c r="A2" t="s">
        <v>51</v>
      </c>
      <c r="B2" t="s">
        <v>52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3">
      <c r="A3" s="1">
        <v>2.8880870000000001</v>
      </c>
      <c r="B3" s="2">
        <v>0</v>
      </c>
      <c r="C3" s="1">
        <f>B3/100</f>
        <v>0</v>
      </c>
      <c r="D3" s="1">
        <f>(0.6)/(0.0821*(790+273.15))</f>
        <v>6.8740636594433035E-3</v>
      </c>
      <c r="E3" s="1">
        <f>C3*$D$3</f>
        <v>0</v>
      </c>
      <c r="F3" s="2">
        <v>14</v>
      </c>
      <c r="G3" s="2">
        <f>$F$3-B3</f>
        <v>14</v>
      </c>
      <c r="H3" s="2">
        <f>G3/100</f>
        <v>0.14000000000000001</v>
      </c>
      <c r="I3" s="2">
        <f>H3*$D$3</f>
        <v>9.6236891232206253E-4</v>
      </c>
      <c r="J3" s="2">
        <f>I3*A3</f>
        <v>2.7794051448814887E-3</v>
      </c>
      <c r="K3" s="1">
        <f>J3/A3</f>
        <v>9.6236891232206253E-4</v>
      </c>
      <c r="L3" s="1">
        <f>AF38/1000</f>
        <v>0.1963495408493621</v>
      </c>
      <c r="M3" s="1">
        <f>J3/$L$3</f>
        <v>1.4155394165213902E-2</v>
      </c>
      <c r="N3">
        <f>(G3/100)</f>
        <v>0.14000000000000001</v>
      </c>
      <c r="O3">
        <f>V33*L3</f>
        <v>1.709244722472868</v>
      </c>
      <c r="P3">
        <f t="shared" ref="P3:P34" si="0">$O$3-J3</f>
        <v>1.7064653173279865</v>
      </c>
      <c r="Q3">
        <f>P3/$L$3</f>
        <v>8.6909564949641211</v>
      </c>
      <c r="R3">
        <f>(($V$31+$V$32)*Q3*N3)</f>
        <v>1.0045900343740237E-3</v>
      </c>
      <c r="S3">
        <f>10^10*(R3-K3)^2</f>
        <v>17.826231473265999</v>
      </c>
    </row>
    <row r="4" spans="1:19" x14ac:dyDescent="0.3">
      <c r="A4" s="1">
        <v>8.2182089999999999</v>
      </c>
      <c r="B4" s="1">
        <v>0.1357583</v>
      </c>
      <c r="C4" s="1">
        <f t="shared" ref="C4:C67" si="1">B4/100</f>
        <v>1.3575829999999999E-3</v>
      </c>
      <c r="D4" s="1"/>
      <c r="E4" s="1">
        <f t="shared" ref="E4:E67" si="2">C4*$D$3</f>
        <v>9.3321119649780179E-6</v>
      </c>
      <c r="F4" s="1"/>
      <c r="G4" s="2">
        <f t="shared" ref="G4:G67" si="3">$F$3-B4</f>
        <v>13.864241700000001</v>
      </c>
      <c r="H4" s="2">
        <f t="shared" ref="H4:H67" si="4">G4/100</f>
        <v>0.13864241700000002</v>
      </c>
      <c r="I4" s="2">
        <f>H4*$D$3</f>
        <v>9.5303680035708463E-4</v>
      </c>
      <c r="J4" s="2">
        <f>(I4*(A4-A3))+J3</f>
        <v>7.8592075612743933E-3</v>
      </c>
      <c r="K4" s="1">
        <f>(J4-J3)/(A4-A3)</f>
        <v>9.5303680035708463E-4</v>
      </c>
      <c r="L4" s="1"/>
      <c r="M4" s="1">
        <f t="shared" ref="M4:M67" si="5">J4/$L$3</f>
        <v>4.002661542918462E-2</v>
      </c>
      <c r="N4">
        <f t="shared" ref="N4:N67" si="6">(G4/100)</f>
        <v>0.13864241700000002</v>
      </c>
      <c r="P4">
        <f t="shared" si="0"/>
        <v>1.7013855149115935</v>
      </c>
      <c r="Q4">
        <f>P4/$L$3</f>
        <v>8.66508527370015</v>
      </c>
      <c r="R4">
        <f t="shared" ref="R4:R67" si="7">(($V$31+$V$32)*Q4*N4)</f>
        <v>9.9188704032310477E-4</v>
      </c>
      <c r="S4">
        <f t="shared" ref="S4:S60" si="8">10^10*(R4-K4)^2</f>
        <v>15.093411454173484</v>
      </c>
    </row>
    <row r="5" spans="1:19" x14ac:dyDescent="0.3">
      <c r="A5" s="1">
        <v>16.580660000000002</v>
      </c>
      <c r="B5" s="2">
        <v>0.27269939999999998</v>
      </c>
      <c r="C5" s="1">
        <f t="shared" si="1"/>
        <v>2.7269939999999999E-3</v>
      </c>
      <c r="D5" s="1"/>
      <c r="E5" s="1">
        <f t="shared" si="2"/>
        <v>1.8745530354919931E-5</v>
      </c>
      <c r="F5" s="1"/>
      <c r="G5" s="2">
        <f t="shared" si="3"/>
        <v>13.7273006</v>
      </c>
      <c r="H5" s="2">
        <f t="shared" si="4"/>
        <v>0.137273006</v>
      </c>
      <c r="I5" s="2">
        <f t="shared" ref="I5:I68" si="9">H5*$D$3</f>
        <v>9.4362338196714258E-4</v>
      </c>
      <c r="J5" s="2">
        <f t="shared" ref="J5:J68" si="10">(I5*(A5-A4))+J4</f>
        <v>1.5750211855428908E-2</v>
      </c>
      <c r="K5" s="1">
        <f t="shared" ref="K5:K68" si="11">(J5-J4)/(A5-A4)</f>
        <v>9.4362338196714258E-4</v>
      </c>
      <c r="L5" s="1"/>
      <c r="M5" s="1">
        <f t="shared" si="5"/>
        <v>8.0215170289154647E-2</v>
      </c>
      <c r="N5">
        <f t="shared" si="6"/>
        <v>0.137273006</v>
      </c>
      <c r="P5">
        <f t="shared" si="0"/>
        <v>1.6934945106174391</v>
      </c>
      <c r="Q5">
        <f t="shared" ref="Q5:Q68" si="12">P5/$L$3</f>
        <v>8.6248967188401799</v>
      </c>
      <c r="R5">
        <f t="shared" si="7"/>
        <v>9.775349665911261E-4</v>
      </c>
      <c r="S5">
        <f t="shared" si="8"/>
        <v>11.499955717095956</v>
      </c>
    </row>
    <row r="6" spans="1:19" x14ac:dyDescent="0.3">
      <c r="A6" s="1">
        <v>24.945820000000001</v>
      </c>
      <c r="B6" s="2">
        <v>0.55069460000000003</v>
      </c>
      <c r="C6" s="1">
        <f t="shared" si="1"/>
        <v>5.5069460000000004E-3</v>
      </c>
      <c r="D6" s="1"/>
      <c r="E6" s="1">
        <f t="shared" si="2"/>
        <v>3.7855097373116666E-5</v>
      </c>
      <c r="F6" s="1"/>
      <c r="G6" s="2">
        <f t="shared" si="3"/>
        <v>13.4493054</v>
      </c>
      <c r="H6" s="2">
        <f t="shared" si="4"/>
        <v>0.134493054</v>
      </c>
      <c r="I6" s="2">
        <f t="shared" si="9"/>
        <v>9.2451381494894585E-4</v>
      </c>
      <c r="J6" s="2">
        <f t="shared" si="10"/>
        <v>2.3483917839687233E-2</v>
      </c>
      <c r="K6" s="1">
        <f t="shared" si="11"/>
        <v>9.2451381494894596E-4</v>
      </c>
      <c r="L6" s="1"/>
      <c r="M6" s="1">
        <f t="shared" si="5"/>
        <v>0.11960261143520534</v>
      </c>
      <c r="N6">
        <f t="shared" si="6"/>
        <v>0.134493054</v>
      </c>
      <c r="P6">
        <f t="shared" si="0"/>
        <v>1.6857608046331807</v>
      </c>
      <c r="Q6">
        <f t="shared" si="12"/>
        <v>8.5855092776941291</v>
      </c>
      <c r="R6">
        <f t="shared" si="7"/>
        <v>9.5336492809810157E-4</v>
      </c>
      <c r="S6">
        <f t="shared" si="8"/>
        <v>8.3238672994537986</v>
      </c>
    </row>
    <row r="7" spans="1:19" x14ac:dyDescent="0.3">
      <c r="A7" s="1">
        <v>33.310980000000001</v>
      </c>
      <c r="B7" s="2">
        <v>0.82858019999999999</v>
      </c>
      <c r="C7" s="1">
        <f t="shared" si="1"/>
        <v>8.2858020000000001E-3</v>
      </c>
      <c r="D7" s="1"/>
      <c r="E7" s="1">
        <f t="shared" si="2"/>
        <v>5.6957130417542641E-5</v>
      </c>
      <c r="F7" s="1"/>
      <c r="G7" s="2">
        <f t="shared" si="3"/>
        <v>13.171419800000001</v>
      </c>
      <c r="H7" s="2">
        <f t="shared" si="4"/>
        <v>0.131714198</v>
      </c>
      <c r="I7" s="2">
        <f t="shared" si="9"/>
        <v>9.0541178190451993E-4</v>
      </c>
      <c r="J7" s="2">
        <f t="shared" si="10"/>
        <v>3.1057832261203646E-2</v>
      </c>
      <c r="K7" s="1">
        <f t="shared" si="11"/>
        <v>9.0541178190451993E-4</v>
      </c>
      <c r="L7" s="1"/>
      <c r="M7" s="1">
        <f t="shared" si="5"/>
        <v>0.1581762408348639</v>
      </c>
      <c r="N7">
        <f t="shared" si="6"/>
        <v>0.131714198</v>
      </c>
      <c r="P7">
        <f t="shared" si="0"/>
        <v>1.6781868902116643</v>
      </c>
      <c r="Q7">
        <f t="shared" si="12"/>
        <v>8.5469356482944701</v>
      </c>
      <c r="R7">
        <f t="shared" si="7"/>
        <v>9.2947193265829138E-4</v>
      </c>
      <c r="S7">
        <f t="shared" si="8"/>
        <v>5.7889085429420915</v>
      </c>
    </row>
    <row r="8" spans="1:19" x14ac:dyDescent="0.3">
      <c r="A8" s="1">
        <v>41.67595</v>
      </c>
      <c r="B8" s="2">
        <v>1.096759</v>
      </c>
      <c r="C8" s="1">
        <f t="shared" si="1"/>
        <v>1.0967590000000001E-2</v>
      </c>
      <c r="D8" s="1"/>
      <c r="E8" s="1">
        <f t="shared" si="2"/>
        <v>7.5391911850673782E-5</v>
      </c>
      <c r="F8" s="1"/>
      <c r="G8" s="2">
        <f t="shared" si="3"/>
        <v>12.903241</v>
      </c>
      <c r="H8" s="2">
        <f t="shared" si="4"/>
        <v>0.12903240999999999</v>
      </c>
      <c r="I8" s="2">
        <f t="shared" si="9"/>
        <v>8.8697700047138861E-4</v>
      </c>
      <c r="J8" s="2">
        <f t="shared" si="10"/>
        <v>3.8477368260836795E-2</v>
      </c>
      <c r="K8" s="1">
        <f t="shared" si="11"/>
        <v>8.8697700047138828E-4</v>
      </c>
      <c r="L8" s="1"/>
      <c r="M8" s="1">
        <f t="shared" si="5"/>
        <v>0.19596362738814013</v>
      </c>
      <c r="N8">
        <f t="shared" si="6"/>
        <v>0.12903240999999999</v>
      </c>
      <c r="P8">
        <f t="shared" si="0"/>
        <v>1.6707673542120312</v>
      </c>
      <c r="Q8">
        <f t="shared" si="12"/>
        <v>8.5091482617411938</v>
      </c>
      <c r="R8">
        <f t="shared" si="7"/>
        <v>9.0652159374302315E-4</v>
      </c>
      <c r="S8">
        <f t="shared" si="8"/>
        <v>3.8199112615363475</v>
      </c>
    </row>
    <row r="9" spans="1:19" x14ac:dyDescent="0.3">
      <c r="A9" s="1">
        <v>50.040320000000001</v>
      </c>
      <c r="B9" s="2">
        <v>1.333677</v>
      </c>
      <c r="C9" s="1">
        <f t="shared" si="1"/>
        <v>1.333677E-2</v>
      </c>
      <c r="D9" s="1"/>
      <c r="E9" s="1">
        <f t="shared" si="2"/>
        <v>9.1677805991353665E-5</v>
      </c>
      <c r="F9" s="1"/>
      <c r="G9" s="2">
        <f t="shared" si="3"/>
        <v>12.666323</v>
      </c>
      <c r="H9" s="2">
        <f t="shared" si="4"/>
        <v>0.12666323000000002</v>
      </c>
      <c r="I9" s="2">
        <f t="shared" si="9"/>
        <v>8.7069110633070893E-4</v>
      </c>
      <c r="J9" s="2">
        <f t="shared" si="10"/>
        <v>4.5760150829896186E-2</v>
      </c>
      <c r="K9" s="1">
        <f t="shared" si="11"/>
        <v>8.7069110633070882E-4</v>
      </c>
      <c r="L9" s="1"/>
      <c r="M9" s="1">
        <f t="shared" si="5"/>
        <v>0.23305453443867757</v>
      </c>
      <c r="N9">
        <f t="shared" si="6"/>
        <v>0.12666323000000002</v>
      </c>
      <c r="P9">
        <f t="shared" si="0"/>
        <v>1.6634845716429718</v>
      </c>
      <c r="Q9">
        <f t="shared" si="12"/>
        <v>8.4720573546906568</v>
      </c>
      <c r="R9">
        <f t="shared" si="7"/>
        <v>8.8599791494836135E-4</v>
      </c>
      <c r="S9">
        <f t="shared" si="8"/>
        <v>2.3429839005744157</v>
      </c>
    </row>
    <row r="10" spans="1:19" x14ac:dyDescent="0.3">
      <c r="A10" s="1">
        <v>58.404719999999998</v>
      </c>
      <c r="B10" s="2">
        <v>1.571912</v>
      </c>
      <c r="C10" s="1">
        <f t="shared" si="1"/>
        <v>1.571912E-2</v>
      </c>
      <c r="D10" s="1"/>
      <c r="E10" s="1">
        <f t="shared" si="2"/>
        <v>1.0805423155042841E-4</v>
      </c>
      <c r="F10" s="1"/>
      <c r="G10" s="2">
        <f t="shared" si="3"/>
        <v>12.428088000000001</v>
      </c>
      <c r="H10" s="2">
        <f t="shared" si="4"/>
        <v>0.12428088000000001</v>
      </c>
      <c r="I10" s="2">
        <f t="shared" si="9"/>
        <v>8.5431468077163417E-4</v>
      </c>
      <c r="J10" s="2">
        <f t="shared" si="10"/>
        <v>5.2905980545742443E-2</v>
      </c>
      <c r="K10" s="1">
        <f t="shared" si="11"/>
        <v>8.5431468077163449E-4</v>
      </c>
      <c r="L10" s="1"/>
      <c r="M10" s="1">
        <f t="shared" si="5"/>
        <v>0.26944794633531388</v>
      </c>
      <c r="N10">
        <f t="shared" si="6"/>
        <v>0.12428088000000001</v>
      </c>
      <c r="P10">
        <f t="shared" si="0"/>
        <v>1.6563387419271256</v>
      </c>
      <c r="Q10">
        <f t="shared" si="12"/>
        <v>8.4356639427940205</v>
      </c>
      <c r="R10">
        <f t="shared" si="7"/>
        <v>8.6559919491414027E-4</v>
      </c>
      <c r="S10">
        <f t="shared" si="8"/>
        <v>1.2734025943241283</v>
      </c>
    </row>
    <row r="11" spans="1:19" x14ac:dyDescent="0.3">
      <c r="A11" s="1">
        <v>66.769720000000007</v>
      </c>
      <c r="B11" s="2">
        <v>1.8415710000000001</v>
      </c>
      <c r="C11" s="1">
        <f t="shared" si="1"/>
        <v>1.8415710000000002E-2</v>
      </c>
      <c r="D11" s="1"/>
      <c r="E11" s="1">
        <f t="shared" si="2"/>
        <v>1.2659076287384666E-4</v>
      </c>
      <c r="F11" s="1"/>
      <c r="G11" s="2">
        <f t="shared" si="3"/>
        <v>12.158429</v>
      </c>
      <c r="H11" s="2">
        <f t="shared" si="4"/>
        <v>0.12158429</v>
      </c>
      <c r="I11" s="2">
        <f t="shared" si="9"/>
        <v>8.3577814944821587E-4</v>
      </c>
      <c r="J11" s="2">
        <f t="shared" si="10"/>
        <v>5.9897264765876777E-2</v>
      </c>
      <c r="K11" s="1">
        <f t="shared" si="11"/>
        <v>8.3577814944821608E-4</v>
      </c>
      <c r="L11" s="1"/>
      <c r="M11" s="1">
        <f t="shared" si="5"/>
        <v>0.30505426448554579</v>
      </c>
      <c r="N11">
        <f t="shared" si="6"/>
        <v>0.12158429</v>
      </c>
      <c r="P11">
        <f t="shared" si="0"/>
        <v>1.6493474577069911</v>
      </c>
      <c r="Q11">
        <f t="shared" si="12"/>
        <v>8.4000576246437877</v>
      </c>
      <c r="R11">
        <f t="shared" si="7"/>
        <v>8.4324346150305683E-4</v>
      </c>
      <c r="S11">
        <f t="shared" si="8"/>
        <v>0.55730884076150555</v>
      </c>
    </row>
    <row r="12" spans="1:19" x14ac:dyDescent="0.3">
      <c r="A12" s="1">
        <v>75.133430000000004</v>
      </c>
      <c r="B12" s="2">
        <v>2.044432</v>
      </c>
      <c r="C12" s="1">
        <f t="shared" si="1"/>
        <v>2.0444320000000002E-2</v>
      </c>
      <c r="D12" s="1"/>
      <c r="E12" s="1">
        <f t="shared" si="2"/>
        <v>1.4053555715402993E-4</v>
      </c>
      <c r="F12" s="1"/>
      <c r="G12" s="2">
        <f t="shared" si="3"/>
        <v>11.955568</v>
      </c>
      <c r="H12" s="2">
        <f t="shared" si="4"/>
        <v>0.11955568</v>
      </c>
      <c r="I12" s="2">
        <f t="shared" si="9"/>
        <v>8.2183335516803257E-4</v>
      </c>
      <c r="J12" s="2">
        <f t="shared" si="10"/>
        <v>6.6770840616829197E-2</v>
      </c>
      <c r="K12" s="1">
        <f t="shared" si="11"/>
        <v>8.2183335516803203E-4</v>
      </c>
      <c r="L12" s="1"/>
      <c r="M12" s="1">
        <f t="shared" si="5"/>
        <v>0.34006109883422281</v>
      </c>
      <c r="N12">
        <f t="shared" si="6"/>
        <v>0.11955568</v>
      </c>
      <c r="P12">
        <f t="shared" si="0"/>
        <v>1.6424738818560387</v>
      </c>
      <c r="Q12">
        <f t="shared" si="12"/>
        <v>8.3650507902951112</v>
      </c>
      <c r="R12">
        <f t="shared" si="7"/>
        <v>8.2571856691107898E-4</v>
      </c>
      <c r="S12">
        <f t="shared" si="8"/>
        <v>0.15094870288309886</v>
      </c>
    </row>
    <row r="13" spans="1:19" x14ac:dyDescent="0.3">
      <c r="A13" s="1">
        <v>83.497330000000005</v>
      </c>
      <c r="B13" s="2">
        <v>2.256672</v>
      </c>
      <c r="C13" s="1">
        <f t="shared" si="1"/>
        <v>2.2566719999999998E-2</v>
      </c>
      <c r="D13" s="1"/>
      <c r="E13" s="1">
        <f t="shared" si="2"/>
        <v>1.5512506986483239E-4</v>
      </c>
      <c r="F13" s="1"/>
      <c r="G13" s="2">
        <f t="shared" si="3"/>
        <v>11.743328</v>
      </c>
      <c r="H13" s="2">
        <f t="shared" si="4"/>
        <v>0.11743328</v>
      </c>
      <c r="I13" s="2">
        <f t="shared" si="9"/>
        <v>8.0724384245723009E-4</v>
      </c>
      <c r="J13" s="2">
        <f t="shared" si="10"/>
        <v>7.3522547390757226E-2</v>
      </c>
      <c r="K13" s="1">
        <f t="shared" si="11"/>
        <v>8.072438424572303E-4</v>
      </c>
      <c r="L13" s="1"/>
      <c r="M13" s="1">
        <f t="shared" si="5"/>
        <v>0.37444725907030857</v>
      </c>
      <c r="N13">
        <f t="shared" si="6"/>
        <v>0.11743328</v>
      </c>
      <c r="P13">
        <f t="shared" si="0"/>
        <v>1.6357221750821107</v>
      </c>
      <c r="Q13">
        <f t="shared" si="12"/>
        <v>8.3306646300590259</v>
      </c>
      <c r="R13">
        <f t="shared" si="7"/>
        <v>8.0772606293530523E-4</v>
      </c>
      <c r="S13">
        <f t="shared" si="8"/>
        <v>2.3253658947480875E-3</v>
      </c>
    </row>
    <row r="14" spans="1:19" x14ac:dyDescent="0.3">
      <c r="A14" s="1">
        <v>91.862179999999995</v>
      </c>
      <c r="B14" s="2">
        <v>2.5186809999999999</v>
      </c>
      <c r="C14" s="1">
        <f t="shared" si="1"/>
        <v>2.518681E-2</v>
      </c>
      <c r="D14" s="1"/>
      <c r="E14" s="1">
        <f t="shared" si="2"/>
        <v>1.731357353183032E-4</v>
      </c>
      <c r="F14" s="1"/>
      <c r="G14" s="2">
        <f t="shared" si="3"/>
        <v>11.481318999999999</v>
      </c>
      <c r="H14" s="2">
        <f t="shared" si="4"/>
        <v>0.11481319</v>
      </c>
      <c r="I14" s="2">
        <f t="shared" si="9"/>
        <v>7.8923317700375928E-4</v>
      </c>
      <c r="J14" s="2">
        <f t="shared" si="10"/>
        <v>8.0124364531417108E-2</v>
      </c>
      <c r="K14" s="1">
        <f t="shared" si="11"/>
        <v>7.8923317700375863E-4</v>
      </c>
      <c r="L14" s="1"/>
      <c r="M14" s="1">
        <f t="shared" si="5"/>
        <v>0.40807003767270289</v>
      </c>
      <c r="N14">
        <f t="shared" si="6"/>
        <v>0.11481319</v>
      </c>
      <c r="P14">
        <f t="shared" si="0"/>
        <v>1.6291203579414508</v>
      </c>
      <c r="Q14">
        <f t="shared" si="12"/>
        <v>8.2970418514566315</v>
      </c>
      <c r="R14">
        <f t="shared" si="7"/>
        <v>7.8651737010107428E-4</v>
      </c>
      <c r="S14">
        <f t="shared" si="8"/>
        <v>7.3756071326679537E-2</v>
      </c>
    </row>
    <row r="15" spans="1:19" x14ac:dyDescent="0.3">
      <c r="A15" s="1">
        <v>100.2266</v>
      </c>
      <c r="B15" s="2">
        <v>2.758067</v>
      </c>
      <c r="C15" s="1">
        <f t="shared" si="1"/>
        <v>2.7580670000000002E-2</v>
      </c>
      <c r="D15" s="1"/>
      <c r="E15" s="1">
        <f t="shared" si="2"/>
        <v>1.8959128135009813E-4</v>
      </c>
      <c r="F15" s="1"/>
      <c r="G15" s="2">
        <f t="shared" si="3"/>
        <v>11.241933</v>
      </c>
      <c r="H15" s="2">
        <f t="shared" si="4"/>
        <v>0.11241933</v>
      </c>
      <c r="I15" s="2">
        <f t="shared" si="9"/>
        <v>7.7277763097196434E-4</v>
      </c>
      <c r="J15" s="2">
        <f t="shared" si="10"/>
        <v>8.6588201203471632E-2</v>
      </c>
      <c r="K15" s="1">
        <f t="shared" si="11"/>
        <v>7.7277763097196412E-4</v>
      </c>
      <c r="L15" s="1"/>
      <c r="M15" s="1">
        <f t="shared" si="5"/>
        <v>0.4409900875189795</v>
      </c>
      <c r="N15">
        <f t="shared" si="6"/>
        <v>0.11241933</v>
      </c>
      <c r="P15">
        <f t="shared" si="0"/>
        <v>1.6226565212693964</v>
      </c>
      <c r="Q15">
        <f t="shared" si="12"/>
        <v>8.2641218016103561</v>
      </c>
      <c r="R15">
        <f t="shared" si="7"/>
        <v>7.6706286121871797E-4</v>
      </c>
      <c r="S15">
        <f t="shared" si="8"/>
        <v>0.32658593332617053</v>
      </c>
    </row>
    <row r="16" spans="1:19" x14ac:dyDescent="0.3">
      <c r="A16" s="1">
        <v>108.5919</v>
      </c>
      <c r="B16" s="2">
        <v>3.0431089999999998</v>
      </c>
      <c r="C16" s="1">
        <f t="shared" si="1"/>
        <v>3.0431089999999997E-2</v>
      </c>
      <c r="D16" s="1"/>
      <c r="E16" s="1">
        <f t="shared" si="2"/>
        <v>2.0918524988624849E-4</v>
      </c>
      <c r="F16" s="1"/>
      <c r="G16" s="2">
        <f t="shared" si="3"/>
        <v>10.956891000000001</v>
      </c>
      <c r="H16" s="2">
        <f t="shared" si="4"/>
        <v>0.10956891000000001</v>
      </c>
      <c r="I16" s="2">
        <f t="shared" si="9"/>
        <v>7.5318366243581404E-4</v>
      </c>
      <c r="J16" s="2">
        <f t="shared" si="10"/>
        <v>9.2888808494845945E-2</v>
      </c>
      <c r="K16" s="1">
        <f t="shared" si="11"/>
        <v>7.5318366243581469E-4</v>
      </c>
      <c r="L16" s="1"/>
      <c r="M16" s="1">
        <f t="shared" si="5"/>
        <v>0.47307881695587739</v>
      </c>
      <c r="N16">
        <f t="shared" si="6"/>
        <v>0.10956891000000001</v>
      </c>
      <c r="P16">
        <f t="shared" si="0"/>
        <v>1.6163559139780219</v>
      </c>
      <c r="Q16">
        <f t="shared" si="12"/>
        <v>8.232033072173456</v>
      </c>
      <c r="R16">
        <f t="shared" si="7"/>
        <v>7.4471088512715374E-4</v>
      </c>
      <c r="S16">
        <f t="shared" si="8"/>
        <v>0.71787955322159769</v>
      </c>
    </row>
    <row r="17" spans="1:74" x14ac:dyDescent="0.3">
      <c r="A17" s="1">
        <v>116.95650000000001</v>
      </c>
      <c r="B17" s="2">
        <v>3.292367</v>
      </c>
      <c r="C17" s="1">
        <f t="shared" si="1"/>
        <v>3.2923670000000002E-2</v>
      </c>
      <c r="D17" s="1"/>
      <c r="E17" s="1">
        <f t="shared" si="2"/>
        <v>2.2631940348250373E-4</v>
      </c>
      <c r="F17" s="1"/>
      <c r="G17" s="2">
        <f t="shared" si="3"/>
        <v>10.707633</v>
      </c>
      <c r="H17" s="2">
        <f t="shared" si="4"/>
        <v>0.10707633</v>
      </c>
      <c r="I17" s="2">
        <f t="shared" si="9"/>
        <v>7.3604950883955872E-4</v>
      </c>
      <c r="J17" s="2">
        <f t="shared" si="10"/>
        <v>9.904556821648533E-2</v>
      </c>
      <c r="K17" s="1">
        <f t="shared" si="11"/>
        <v>7.3604950883955926E-4</v>
      </c>
      <c r="L17" s="1"/>
      <c r="M17" s="1">
        <f t="shared" si="5"/>
        <v>0.50443493673597306</v>
      </c>
      <c r="N17">
        <f t="shared" si="6"/>
        <v>0.10707633</v>
      </c>
      <c r="P17">
        <f t="shared" si="0"/>
        <v>1.6101991542563827</v>
      </c>
      <c r="Q17">
        <f t="shared" si="12"/>
        <v>8.200676952393362</v>
      </c>
      <c r="R17">
        <f t="shared" si="7"/>
        <v>7.24997377520384E-4</v>
      </c>
      <c r="S17">
        <f t="shared" si="8"/>
        <v>1.2214960669629471</v>
      </c>
    </row>
    <row r="18" spans="1:74" x14ac:dyDescent="0.3">
      <c r="A18" s="1">
        <v>125.3211</v>
      </c>
      <c r="B18" s="2">
        <v>3.5391569999999999</v>
      </c>
      <c r="C18" s="1">
        <f t="shared" si="1"/>
        <v>3.5391569999999997E-2</v>
      </c>
      <c r="D18" s="1"/>
      <c r="E18" s="1">
        <f t="shared" si="2"/>
        <v>2.4328390518764382E-4</v>
      </c>
      <c r="F18" s="1"/>
      <c r="G18" s="2">
        <f t="shared" si="3"/>
        <v>10.460843000000001</v>
      </c>
      <c r="H18" s="2">
        <f t="shared" si="4"/>
        <v>0.10460843</v>
      </c>
      <c r="I18" s="2">
        <f t="shared" si="9"/>
        <v>7.1908500713441866E-4</v>
      </c>
      <c r="J18" s="2">
        <f t="shared" si="10"/>
        <v>0.10506042666716188</v>
      </c>
      <c r="K18" s="1">
        <f t="shared" si="11"/>
        <v>7.1908500713441801E-4</v>
      </c>
      <c r="L18" s="1"/>
      <c r="M18" s="1">
        <f t="shared" si="5"/>
        <v>0.5350683592775165</v>
      </c>
      <c r="N18">
        <f t="shared" si="6"/>
        <v>0.10460843</v>
      </c>
      <c r="P18">
        <f t="shared" si="0"/>
        <v>1.604184295805706</v>
      </c>
      <c r="Q18">
        <f t="shared" si="12"/>
        <v>8.1700435298518173</v>
      </c>
      <c r="R18">
        <f t="shared" si="7"/>
        <v>7.0564181528679577E-4</v>
      </c>
      <c r="S18">
        <f t="shared" si="8"/>
        <v>1.8071940705197691</v>
      </c>
    </row>
    <row r="19" spans="1:74" x14ac:dyDescent="0.3">
      <c r="A19" s="1">
        <v>133.68700000000001</v>
      </c>
      <c r="B19" s="2">
        <v>3.8550490000000002</v>
      </c>
      <c r="C19" s="1">
        <f t="shared" si="1"/>
        <v>3.855049E-2</v>
      </c>
      <c r="D19" s="1"/>
      <c r="E19" s="1">
        <f t="shared" si="2"/>
        <v>2.6499852236273245E-4</v>
      </c>
      <c r="F19" s="1"/>
      <c r="G19" s="2">
        <f t="shared" si="3"/>
        <v>10.144950999999999</v>
      </c>
      <c r="H19" s="2">
        <f t="shared" si="4"/>
        <v>0.10144950999999999</v>
      </c>
      <c r="I19" s="2">
        <f t="shared" si="9"/>
        <v>6.9737038995932991E-4</v>
      </c>
      <c r="J19" s="2">
        <f t="shared" si="10"/>
        <v>0.11089455761252265</v>
      </c>
      <c r="K19" s="1">
        <f t="shared" si="11"/>
        <v>6.9737038995933034E-4</v>
      </c>
      <c r="L19" s="1"/>
      <c r="M19" s="1">
        <f t="shared" si="5"/>
        <v>0.56478134419270232</v>
      </c>
      <c r="N19">
        <f t="shared" si="6"/>
        <v>0.10144950999999999</v>
      </c>
      <c r="P19">
        <f t="shared" si="0"/>
        <v>1.5983501648603453</v>
      </c>
      <c r="Q19">
        <f t="shared" si="12"/>
        <v>8.1403305449366314</v>
      </c>
      <c r="R19">
        <f t="shared" si="7"/>
        <v>6.8184435269943923E-4</v>
      </c>
      <c r="S19">
        <f t="shared" si="8"/>
        <v>2.4105783299552699</v>
      </c>
    </row>
    <row r="20" spans="1:74" x14ac:dyDescent="0.3">
      <c r="A20" s="1">
        <v>142.05289999999999</v>
      </c>
      <c r="B20" s="2">
        <v>4.1734080000000002</v>
      </c>
      <c r="C20" s="1">
        <f t="shared" si="1"/>
        <v>4.173408E-2</v>
      </c>
      <c r="D20" s="1"/>
      <c r="E20" s="1">
        <f t="shared" si="2"/>
        <v>2.8688272268829958E-4</v>
      </c>
      <c r="F20" s="1"/>
      <c r="G20" s="2">
        <f t="shared" si="3"/>
        <v>9.8265919999999998</v>
      </c>
      <c r="H20" s="2">
        <f t="shared" si="4"/>
        <v>9.8265919999999993E-2</v>
      </c>
      <c r="I20" s="2">
        <f t="shared" si="9"/>
        <v>6.7548618963376289E-4</v>
      </c>
      <c r="J20" s="2">
        <f t="shared" si="10"/>
        <v>0.11654560752637973</v>
      </c>
      <c r="K20" s="1">
        <f t="shared" si="11"/>
        <v>6.7548618963376213E-4</v>
      </c>
      <c r="L20" s="1"/>
      <c r="M20" s="1">
        <f t="shared" si="5"/>
        <v>0.59356190507108264</v>
      </c>
      <c r="N20">
        <f t="shared" si="6"/>
        <v>9.8265919999999993E-2</v>
      </c>
      <c r="P20">
        <f t="shared" si="0"/>
        <v>1.5926991149464882</v>
      </c>
      <c r="Q20">
        <f t="shared" si="12"/>
        <v>8.1115499840582519</v>
      </c>
      <c r="R20">
        <f t="shared" si="7"/>
        <v>6.5811232944408733E-4</v>
      </c>
      <c r="S20">
        <f t="shared" si="8"/>
        <v>3.0185101789036706</v>
      </c>
    </row>
    <row r="21" spans="1:74" x14ac:dyDescent="0.3">
      <c r="A21" s="1">
        <v>150.41900000000001</v>
      </c>
      <c r="B21" s="2">
        <v>4.4991709999999996</v>
      </c>
      <c r="C21" s="1">
        <f t="shared" si="1"/>
        <v>4.4991709999999997E-2</v>
      </c>
      <c r="D21" s="1"/>
      <c r="E21" s="1">
        <f t="shared" si="2"/>
        <v>3.0927587868721183E-4</v>
      </c>
      <c r="F21" s="1"/>
      <c r="G21" s="2">
        <f t="shared" si="3"/>
        <v>9.5008289999999995</v>
      </c>
      <c r="H21" s="2">
        <f t="shared" si="4"/>
        <v>9.5008289999999995E-2</v>
      </c>
      <c r="I21" s="2">
        <f t="shared" si="9"/>
        <v>6.5309303363485054E-4</v>
      </c>
      <c r="J21" s="2">
        <f t="shared" si="10"/>
        <v>0.12200944915507227</v>
      </c>
      <c r="K21" s="1">
        <f t="shared" si="11"/>
        <v>6.5309303363485119E-4</v>
      </c>
      <c r="L21" s="1"/>
      <c r="M21" s="1">
        <f t="shared" si="5"/>
        <v>0.62138902198236867</v>
      </c>
      <c r="N21">
        <f t="shared" si="6"/>
        <v>9.5008289999999995E-2</v>
      </c>
      <c r="P21">
        <f t="shared" si="0"/>
        <v>1.5872352733177957</v>
      </c>
      <c r="Q21">
        <f t="shared" si="12"/>
        <v>8.0837228671469656</v>
      </c>
      <c r="R21">
        <f t="shared" si="7"/>
        <v>6.3411229184803591E-4</v>
      </c>
      <c r="S21">
        <f t="shared" si="8"/>
        <v>3.602685587777557</v>
      </c>
    </row>
    <row r="22" spans="1:74" x14ac:dyDescent="0.3">
      <c r="A22" s="1">
        <v>158.78620000000001</v>
      </c>
      <c r="B22" s="2">
        <v>4.8866310000000004</v>
      </c>
      <c r="C22" s="1">
        <f t="shared" si="1"/>
        <v>4.8866310000000003E-2</v>
      </c>
      <c r="D22" s="1"/>
      <c r="E22" s="1">
        <f t="shared" si="2"/>
        <v>3.3591012574209092E-4</v>
      </c>
      <c r="F22" s="1"/>
      <c r="G22" s="2">
        <f t="shared" si="3"/>
        <v>9.1133689999999987</v>
      </c>
      <c r="H22" s="2">
        <f t="shared" si="4"/>
        <v>9.1133689999999989E-2</v>
      </c>
      <c r="I22" s="2">
        <f t="shared" si="9"/>
        <v>6.264587865799715E-4</v>
      </c>
      <c r="J22" s="2">
        <f t="shared" si="10"/>
        <v>0.1272511551141442</v>
      </c>
      <c r="K22" s="1">
        <f t="shared" si="11"/>
        <v>6.2645878657997106E-4</v>
      </c>
      <c r="L22" s="1"/>
      <c r="M22" s="1">
        <f t="shared" si="5"/>
        <v>0.64808481121822603</v>
      </c>
      <c r="N22">
        <f t="shared" si="6"/>
        <v>9.1133689999999989E-2</v>
      </c>
      <c r="P22">
        <f t="shared" si="0"/>
        <v>1.5819935673587238</v>
      </c>
      <c r="Q22">
        <f t="shared" si="12"/>
        <v>8.0570270779111084</v>
      </c>
      <c r="R22">
        <f t="shared" si="7"/>
        <v>6.0624341228229046E-4</v>
      </c>
      <c r="S22">
        <f t="shared" si="8"/>
        <v>4.0866135799532541</v>
      </c>
    </row>
    <row r="23" spans="1:74" x14ac:dyDescent="0.3">
      <c r="A23" s="1">
        <v>167.1533</v>
      </c>
      <c r="B23" s="2">
        <v>5.2617520000000004</v>
      </c>
      <c r="C23" s="1">
        <f t="shared" si="1"/>
        <v>5.2617520000000001E-2</v>
      </c>
      <c r="D23" s="1"/>
      <c r="E23" s="1">
        <f t="shared" si="2"/>
        <v>3.616961820820312E-4</v>
      </c>
      <c r="F23" s="1"/>
      <c r="G23" s="2">
        <f t="shared" si="3"/>
        <v>8.7382479999999987</v>
      </c>
      <c r="H23" s="2">
        <f t="shared" si="4"/>
        <v>8.7382479999999985E-2</v>
      </c>
      <c r="I23" s="2">
        <f t="shared" si="9"/>
        <v>6.0067273024003122E-4</v>
      </c>
      <c r="J23" s="2">
        <f t="shared" si="10"/>
        <v>0.13227704391533557</v>
      </c>
      <c r="K23" s="1">
        <f t="shared" si="11"/>
        <v>6.0067273024003219E-4</v>
      </c>
      <c r="L23" s="1"/>
      <c r="M23" s="1">
        <f t="shared" si="5"/>
        <v>0.67368145269469981</v>
      </c>
      <c r="N23">
        <f t="shared" si="6"/>
        <v>8.7382479999999985E-2</v>
      </c>
      <c r="P23">
        <f t="shared" si="0"/>
        <v>1.5769676785575324</v>
      </c>
      <c r="Q23">
        <f t="shared" si="12"/>
        <v>8.0314304364346345</v>
      </c>
      <c r="R23">
        <f t="shared" si="7"/>
        <v>5.7944273532747621E-4</v>
      </c>
      <c r="S23">
        <f t="shared" si="8"/>
        <v>4.5071268398715292</v>
      </c>
    </row>
    <row r="24" spans="1:74" x14ac:dyDescent="0.3">
      <c r="A24" s="1">
        <v>175.52019999999999</v>
      </c>
      <c r="B24" s="2">
        <v>5.6319369999999997</v>
      </c>
      <c r="C24" s="1">
        <f t="shared" si="1"/>
        <v>5.6319370000000001E-2</v>
      </c>
      <c r="D24" s="1"/>
      <c r="E24" s="1">
        <f t="shared" si="2"/>
        <v>3.871429346397414E-4</v>
      </c>
      <c r="F24" s="1"/>
      <c r="G24" s="2">
        <f t="shared" si="3"/>
        <v>8.3680629999999994</v>
      </c>
      <c r="H24" s="2">
        <f t="shared" si="4"/>
        <v>8.3680629999999992E-2</v>
      </c>
      <c r="I24" s="2">
        <f t="shared" si="9"/>
        <v>5.7522597768232102E-4</v>
      </c>
      <c r="J24" s="2">
        <f t="shared" si="10"/>
        <v>0.13708990214800576</v>
      </c>
      <c r="K24" s="1">
        <f t="shared" si="11"/>
        <v>5.752259776823195E-4</v>
      </c>
      <c r="L24" s="1"/>
      <c r="M24" s="1">
        <f t="shared" si="5"/>
        <v>0.6981931383948593</v>
      </c>
      <c r="N24">
        <f t="shared" si="6"/>
        <v>8.3680629999999992E-2</v>
      </c>
      <c r="P24">
        <f t="shared" si="0"/>
        <v>1.5721548203248621</v>
      </c>
      <c r="Q24">
        <f t="shared" si="12"/>
        <v>8.0069187507344743</v>
      </c>
      <c r="R24">
        <f t="shared" si="7"/>
        <v>5.5320184100613563E-4</v>
      </c>
      <c r="S24">
        <f t="shared" si="8"/>
        <v>4.8506259633122752</v>
      </c>
    </row>
    <row r="25" spans="1:74" x14ac:dyDescent="0.3">
      <c r="A25" s="1">
        <v>183.88800000000001</v>
      </c>
      <c r="B25" s="2">
        <v>6.0440759999999996</v>
      </c>
      <c r="C25" s="1">
        <f t="shared" si="1"/>
        <v>6.0440759999999996E-2</v>
      </c>
      <c r="D25" s="1"/>
      <c r="E25" s="1">
        <f t="shared" si="2"/>
        <v>4.154736318651344E-4</v>
      </c>
      <c r="F25" s="1"/>
      <c r="G25" s="2">
        <f t="shared" si="3"/>
        <v>7.9559240000000004</v>
      </c>
      <c r="H25" s="2">
        <f t="shared" si="4"/>
        <v>7.9559240000000003E-2</v>
      </c>
      <c r="I25" s="2">
        <f t="shared" si="9"/>
        <v>5.4689528045692812E-4</v>
      </c>
      <c r="J25" s="2">
        <f t="shared" si="10"/>
        <v>0.14166621247581326</v>
      </c>
      <c r="K25" s="1">
        <f t="shared" si="11"/>
        <v>5.4689528045692942E-4</v>
      </c>
      <c r="L25" s="1"/>
      <c r="M25" s="1">
        <f t="shared" si="5"/>
        <v>0.72150009550823713</v>
      </c>
      <c r="N25">
        <f t="shared" si="6"/>
        <v>7.9559240000000003E-2</v>
      </c>
      <c r="P25">
        <f t="shared" si="0"/>
        <v>1.5675785099970547</v>
      </c>
      <c r="Q25">
        <f t="shared" si="12"/>
        <v>7.9836117936210975</v>
      </c>
      <c r="R25">
        <f t="shared" si="7"/>
        <v>5.2442488403797542E-4</v>
      </c>
      <c r="S25">
        <f t="shared" si="8"/>
        <v>5.0491871522494076</v>
      </c>
    </row>
    <row r="26" spans="1:74" x14ac:dyDescent="0.3">
      <c r="A26" s="1">
        <v>192.25559999999999</v>
      </c>
      <c r="B26" s="2">
        <v>6.4525139999999999</v>
      </c>
      <c r="C26" s="1">
        <f t="shared" si="1"/>
        <v>6.4525139999999995E-2</v>
      </c>
      <c r="D26" s="1"/>
      <c r="E26" s="1">
        <f t="shared" si="2"/>
        <v>4.4354991999449145E-4</v>
      </c>
      <c r="F26" s="1"/>
      <c r="G26" s="2">
        <f t="shared" si="3"/>
        <v>7.5474860000000001</v>
      </c>
      <c r="H26" s="2">
        <f t="shared" si="4"/>
        <v>7.5474860000000005E-2</v>
      </c>
      <c r="I26" s="2">
        <f t="shared" si="9"/>
        <v>5.1881899232757102E-4</v>
      </c>
      <c r="J26" s="2">
        <f t="shared" si="10"/>
        <v>0.14600748227601343</v>
      </c>
      <c r="K26" s="1">
        <f t="shared" si="11"/>
        <v>5.1881899232756993E-4</v>
      </c>
      <c r="L26" s="1"/>
      <c r="M26" s="1">
        <f t="shared" si="5"/>
        <v>0.74361000104415464</v>
      </c>
      <c r="N26">
        <f t="shared" si="6"/>
        <v>7.5474860000000005E-2</v>
      </c>
      <c r="P26">
        <f t="shared" si="0"/>
        <v>1.5632372401968546</v>
      </c>
      <c r="Q26">
        <f t="shared" si="12"/>
        <v>7.9615018880851807</v>
      </c>
      <c r="R26">
        <f t="shared" si="7"/>
        <v>4.9612438381968493E-4</v>
      </c>
      <c r="S26">
        <f t="shared" si="8"/>
        <v>5.1504525532616627</v>
      </c>
    </row>
    <row r="27" spans="1:74" x14ac:dyDescent="0.3">
      <c r="A27" s="1">
        <v>200.6232</v>
      </c>
      <c r="B27" s="2">
        <v>6.853548</v>
      </c>
      <c r="C27" s="1">
        <f t="shared" si="1"/>
        <v>6.8535479999999996E-2</v>
      </c>
      <c r="D27" s="1"/>
      <c r="E27" s="1">
        <f t="shared" si="2"/>
        <v>4.7111725245050333E-4</v>
      </c>
      <c r="F27" s="1"/>
      <c r="G27" s="2">
        <f t="shared" si="3"/>
        <v>7.146452</v>
      </c>
      <c r="H27" s="2">
        <f t="shared" si="4"/>
        <v>7.1464520000000004E-2</v>
      </c>
      <c r="I27" s="2">
        <f t="shared" si="9"/>
        <v>4.9125165987155914E-4</v>
      </c>
      <c r="J27" s="2">
        <f t="shared" si="10"/>
        <v>0.1501180796651547</v>
      </c>
      <c r="K27" s="1">
        <f t="shared" si="11"/>
        <v>4.912516598715598E-4</v>
      </c>
      <c r="L27" s="1"/>
      <c r="M27" s="1">
        <f t="shared" si="5"/>
        <v>0.76454510163751377</v>
      </c>
      <c r="N27">
        <f t="shared" si="6"/>
        <v>7.1464520000000004E-2</v>
      </c>
      <c r="P27">
        <f t="shared" si="0"/>
        <v>1.5591266428077133</v>
      </c>
      <c r="Q27">
        <f t="shared" si="12"/>
        <v>7.9405667874918215</v>
      </c>
      <c r="R27">
        <f t="shared" si="7"/>
        <v>4.6852766320698287E-4</v>
      </c>
      <c r="S27">
        <f t="shared" si="8"/>
        <v>5.1638002441170316</v>
      </c>
    </row>
    <row r="28" spans="1:74" x14ac:dyDescent="0.3">
      <c r="A28" s="1">
        <v>208.99119999999999</v>
      </c>
      <c r="B28" s="2">
        <v>7.280494</v>
      </c>
      <c r="C28" s="1">
        <f t="shared" si="1"/>
        <v>7.2804939999999999E-2</v>
      </c>
      <c r="D28" s="1"/>
      <c r="E28" s="1">
        <f t="shared" si="2"/>
        <v>5.0046579228195018E-4</v>
      </c>
      <c r="F28" s="1"/>
      <c r="G28" s="2">
        <f t="shared" si="3"/>
        <v>6.719506</v>
      </c>
      <c r="H28" s="2">
        <f t="shared" si="4"/>
        <v>6.7195060000000001E-2</v>
      </c>
      <c r="I28" s="2">
        <f t="shared" si="9"/>
        <v>4.6190312004011234E-4</v>
      </c>
      <c r="J28" s="2">
        <f t="shared" si="10"/>
        <v>0.15398328497365035</v>
      </c>
      <c r="K28" s="1">
        <f t="shared" si="11"/>
        <v>4.6190312004011213E-4</v>
      </c>
      <c r="L28" s="1"/>
      <c r="M28" s="1">
        <f t="shared" si="5"/>
        <v>0.7842304306267015</v>
      </c>
      <c r="N28">
        <f t="shared" si="6"/>
        <v>6.7195060000000001E-2</v>
      </c>
      <c r="P28">
        <f t="shared" si="0"/>
        <v>1.5552614374992175</v>
      </c>
      <c r="Q28">
        <f t="shared" si="12"/>
        <v>7.9208814585026328</v>
      </c>
      <c r="R28">
        <f t="shared" si="7"/>
        <v>4.3944458152190018E-4</v>
      </c>
      <c r="S28">
        <f t="shared" si="8"/>
        <v>5.0438595237400978</v>
      </c>
    </row>
    <row r="29" spans="1:74" x14ac:dyDescent="0.3">
      <c r="A29" s="1">
        <v>217.3595</v>
      </c>
      <c r="B29" s="2">
        <v>7.7197810000000002</v>
      </c>
      <c r="C29" s="1">
        <f t="shared" si="1"/>
        <v>7.7197810000000006E-2</v>
      </c>
      <c r="D29" s="1"/>
      <c r="E29" s="1">
        <f t="shared" si="2"/>
        <v>5.3066266030960885E-4</v>
      </c>
      <c r="F29" s="1"/>
      <c r="G29" s="2">
        <f t="shared" si="3"/>
        <v>6.2802189999999998</v>
      </c>
      <c r="H29" s="2">
        <f t="shared" si="4"/>
        <v>6.2802189999999994E-2</v>
      </c>
      <c r="I29" s="2">
        <f t="shared" si="9"/>
        <v>4.3170625201245362E-4</v>
      </c>
      <c r="J29" s="2">
        <f t="shared" si="10"/>
        <v>0.15759593240236616</v>
      </c>
      <c r="K29" s="1">
        <f t="shared" si="11"/>
        <v>4.3170625201245264E-4</v>
      </c>
      <c r="L29" s="1"/>
      <c r="M29" s="1">
        <f t="shared" si="5"/>
        <v>0.80262949289640861</v>
      </c>
      <c r="N29">
        <f t="shared" si="6"/>
        <v>6.2802189999999994E-2</v>
      </c>
      <c r="P29">
        <f t="shared" si="0"/>
        <v>1.5516487900705018</v>
      </c>
      <c r="Q29">
        <f t="shared" si="12"/>
        <v>7.9024823962329265</v>
      </c>
      <c r="R29">
        <f t="shared" si="7"/>
        <v>4.0976190435966682E-4</v>
      </c>
      <c r="S29">
        <f t="shared" si="8"/>
        <v>4.8155439390632671</v>
      </c>
    </row>
    <row r="30" spans="1:74" x14ac:dyDescent="0.3">
      <c r="A30" s="1">
        <v>225.7268</v>
      </c>
      <c r="B30" s="2">
        <v>8.1121770000000009</v>
      </c>
      <c r="C30" s="1">
        <f t="shared" si="1"/>
        <v>8.112177000000001E-2</v>
      </c>
      <c r="D30" s="1"/>
      <c r="E30" s="1">
        <f t="shared" si="2"/>
        <v>5.5763621114671808E-4</v>
      </c>
      <c r="F30" s="1"/>
      <c r="G30" s="2">
        <f t="shared" si="3"/>
        <v>5.8878229999999991</v>
      </c>
      <c r="H30" s="2">
        <f t="shared" si="4"/>
        <v>5.887822999999999E-2</v>
      </c>
      <c r="I30" s="2">
        <f t="shared" si="9"/>
        <v>4.0473270117534444E-4</v>
      </c>
      <c r="J30" s="2">
        <f t="shared" si="10"/>
        <v>0.16098245233291061</v>
      </c>
      <c r="K30" s="1">
        <f t="shared" si="11"/>
        <v>4.0473270117534347E-4</v>
      </c>
      <c r="L30" s="1"/>
      <c r="M30" s="1">
        <f t="shared" si="5"/>
        <v>0.81987689727482049</v>
      </c>
      <c r="N30">
        <f t="shared" si="6"/>
        <v>5.887822999999999E-2</v>
      </c>
      <c r="P30">
        <f t="shared" si="0"/>
        <v>1.5482622701399573</v>
      </c>
      <c r="Q30">
        <f t="shared" si="12"/>
        <v>7.8852349918545137</v>
      </c>
      <c r="R30">
        <f t="shared" si="7"/>
        <v>3.8332102449761319E-4</v>
      </c>
      <c r="S30">
        <f t="shared" si="8"/>
        <v>4.5845989815165868</v>
      </c>
    </row>
    <row r="31" spans="1:74" x14ac:dyDescent="0.3">
      <c r="A31" s="1">
        <v>234.09479999999999</v>
      </c>
      <c r="B31" s="2">
        <v>8.5341880000000003</v>
      </c>
      <c r="C31" s="1">
        <f t="shared" si="1"/>
        <v>8.5341880000000009E-2</v>
      </c>
      <c r="D31" s="1"/>
      <c r="E31" s="1">
        <f t="shared" si="2"/>
        <v>5.8664551593657136E-4</v>
      </c>
      <c r="F31" s="1"/>
      <c r="G31" s="2">
        <f t="shared" si="3"/>
        <v>5.4658119999999997</v>
      </c>
      <c r="H31" s="2">
        <f t="shared" si="4"/>
        <v>5.4658119999999998E-2</v>
      </c>
      <c r="I31" s="2">
        <f t="shared" si="9"/>
        <v>3.7572339638549122E-4</v>
      </c>
      <c r="J31" s="2">
        <f t="shared" si="10"/>
        <v>0.16412650571386439</v>
      </c>
      <c r="K31" s="1">
        <f t="shared" si="11"/>
        <v>3.7572339638548976E-4</v>
      </c>
      <c r="L31" s="1"/>
      <c r="M31" s="1">
        <f t="shared" si="5"/>
        <v>0.83588942965637503</v>
      </c>
      <c r="N31">
        <f t="shared" si="6"/>
        <v>5.4658119999999998E-2</v>
      </c>
      <c r="P31">
        <f t="shared" si="0"/>
        <v>1.5451182167590036</v>
      </c>
      <c r="Q31">
        <f t="shared" si="12"/>
        <v>7.8692224594729598</v>
      </c>
      <c r="R31">
        <f t="shared" si="7"/>
        <v>3.5512378966081129E-4</v>
      </c>
      <c r="S31">
        <f t="shared" si="8"/>
        <v>4.2434379721141848</v>
      </c>
      <c r="U31" t="s">
        <v>17</v>
      </c>
      <c r="V31">
        <v>4.1282240377278634E-4</v>
      </c>
      <c r="AC31" s="7" t="s">
        <v>31</v>
      </c>
      <c r="AE31" s="11" t="s">
        <v>32</v>
      </c>
      <c r="AF31" s="12">
        <v>15</v>
      </c>
      <c r="AG31" s="11"/>
    </row>
    <row r="32" spans="1:74" x14ac:dyDescent="0.3">
      <c r="A32" s="1">
        <v>242.46270000000001</v>
      </c>
      <c r="B32" s="2">
        <v>8.9586670000000002</v>
      </c>
      <c r="C32" s="1">
        <f t="shared" si="1"/>
        <v>8.9586670000000007E-2</v>
      </c>
      <c r="D32" s="1"/>
      <c r="E32" s="1">
        <f t="shared" si="2"/>
        <v>6.1582447261753967E-4</v>
      </c>
      <c r="F32" s="1"/>
      <c r="G32" s="2">
        <f t="shared" si="3"/>
        <v>5.0413329999999998</v>
      </c>
      <c r="H32" s="2">
        <f t="shared" si="4"/>
        <v>5.0413329999999999E-2</v>
      </c>
      <c r="I32" s="2">
        <f t="shared" si="9"/>
        <v>3.4654443970452285E-4</v>
      </c>
      <c r="J32" s="2">
        <f t="shared" si="10"/>
        <v>0.16702635493086787</v>
      </c>
      <c r="K32" s="1">
        <f t="shared" si="11"/>
        <v>3.4654443970452247E-4</v>
      </c>
      <c r="L32" s="1"/>
      <c r="M32" s="1">
        <f t="shared" si="5"/>
        <v>0.85065824044380756</v>
      </c>
      <c r="N32">
        <f t="shared" si="6"/>
        <v>5.0413329999999999E-2</v>
      </c>
      <c r="P32">
        <f t="shared" si="0"/>
        <v>1.542218367542</v>
      </c>
      <c r="Q32">
        <f t="shared" si="12"/>
        <v>7.854453648685527</v>
      </c>
      <c r="R32">
        <f t="shared" si="7"/>
        <v>3.2692988400733934E-4</v>
      </c>
      <c r="S32">
        <f t="shared" si="8"/>
        <v>3.8473079519789954</v>
      </c>
      <c r="U32" t="s">
        <v>18</v>
      </c>
      <c r="V32">
        <v>4.1282240377278634E-4</v>
      </c>
      <c r="AE32" s="11" t="s">
        <v>33</v>
      </c>
      <c r="AF32" s="12">
        <v>639</v>
      </c>
      <c r="AG32" s="11" t="s">
        <v>34</v>
      </c>
      <c r="BV32" t="s">
        <v>25</v>
      </c>
    </row>
    <row r="33" spans="1:33" x14ac:dyDescent="0.3">
      <c r="A33" s="1">
        <v>250.82929999999999</v>
      </c>
      <c r="B33" s="2">
        <v>9.3091080000000002</v>
      </c>
      <c r="C33" s="1">
        <f t="shared" si="1"/>
        <v>9.3091080000000007E-2</v>
      </c>
      <c r="D33" s="1"/>
      <c r="E33" s="1">
        <f t="shared" si="2"/>
        <v>6.3991401004632933E-4</v>
      </c>
      <c r="F33" s="1"/>
      <c r="G33" s="2">
        <f t="shared" si="3"/>
        <v>4.6908919999999998</v>
      </c>
      <c r="H33" s="2">
        <f t="shared" si="4"/>
        <v>4.690892E-2</v>
      </c>
      <c r="I33" s="2">
        <f t="shared" si="9"/>
        <v>3.2245490227573314E-4</v>
      </c>
      <c r="J33" s="2">
        <f t="shared" si="10"/>
        <v>0.169724206116248</v>
      </c>
      <c r="K33" s="1">
        <f t="shared" si="11"/>
        <v>3.2245490227573168E-4</v>
      </c>
      <c r="L33" s="1"/>
      <c r="M33" s="1">
        <f t="shared" si="5"/>
        <v>0.864398283703954</v>
      </c>
      <c r="N33">
        <f t="shared" si="6"/>
        <v>4.690892E-2</v>
      </c>
      <c r="P33">
        <f t="shared" si="0"/>
        <v>1.5395205163566199</v>
      </c>
      <c r="Q33">
        <f t="shared" si="12"/>
        <v>7.8407136054253801</v>
      </c>
      <c r="R33">
        <f t="shared" si="7"/>
        <v>3.0367167082240212E-4</v>
      </c>
      <c r="S33">
        <f t="shared" si="8"/>
        <v>3.5280978382934909</v>
      </c>
      <c r="U33" t="s">
        <v>26</v>
      </c>
      <c r="V33">
        <f>AF39</f>
        <v>8.7051118891293342</v>
      </c>
      <c r="W33" t="s">
        <v>19</v>
      </c>
      <c r="AE33" s="11" t="s">
        <v>35</v>
      </c>
      <c r="AF33" s="11">
        <f>(AF32/100)*AF31</f>
        <v>95.85</v>
      </c>
      <c r="AG33" s="11" t="s">
        <v>34</v>
      </c>
    </row>
    <row r="34" spans="1:33" x14ac:dyDescent="0.3">
      <c r="A34" s="1">
        <v>259.1961</v>
      </c>
      <c r="B34" s="2">
        <v>9.6743579999999998</v>
      </c>
      <c r="C34" s="1">
        <f t="shared" si="1"/>
        <v>9.6743579999999996E-2</v>
      </c>
      <c r="D34" s="1"/>
      <c r="E34" s="1">
        <f t="shared" si="2"/>
        <v>6.65021527562446E-4</v>
      </c>
      <c r="F34" s="1"/>
      <c r="G34" s="2">
        <f t="shared" si="3"/>
        <v>4.3256420000000002</v>
      </c>
      <c r="H34" s="2">
        <f t="shared" si="4"/>
        <v>4.3256420000000004E-2</v>
      </c>
      <c r="I34" s="2">
        <f t="shared" si="9"/>
        <v>2.9734738475961653E-4</v>
      </c>
      <c r="J34" s="2">
        <f t="shared" si="10"/>
        <v>0.17221205221505476</v>
      </c>
      <c r="K34" s="1">
        <f t="shared" si="11"/>
        <v>2.9734738475961571E-4</v>
      </c>
      <c r="L34" s="1"/>
      <c r="M34" s="1">
        <f t="shared" si="5"/>
        <v>0.87706877984081744</v>
      </c>
      <c r="N34">
        <f t="shared" si="6"/>
        <v>4.3256420000000004E-2</v>
      </c>
      <c r="P34">
        <f t="shared" si="0"/>
        <v>1.5370326702578132</v>
      </c>
      <c r="Q34">
        <f t="shared" si="12"/>
        <v>7.828043109288517</v>
      </c>
      <c r="R34">
        <f t="shared" si="7"/>
        <v>2.7957416471876629E-4</v>
      </c>
      <c r="S34">
        <f t="shared" si="8"/>
        <v>3.1588735062045168</v>
      </c>
      <c r="AE34" s="11" t="s">
        <v>36</v>
      </c>
      <c r="AF34" s="11">
        <v>56.077399999999997</v>
      </c>
      <c r="AG34" s="11" t="s">
        <v>37</v>
      </c>
    </row>
    <row r="35" spans="1:33" x14ac:dyDescent="0.3">
      <c r="A35" s="1">
        <v>267.56189999999998</v>
      </c>
      <c r="B35" s="2">
        <v>9.9828449999999993</v>
      </c>
      <c r="C35" s="1">
        <f t="shared" si="1"/>
        <v>9.9828449999999999E-2</v>
      </c>
      <c r="D35" s="1"/>
      <c r="E35" s="1">
        <f t="shared" si="2"/>
        <v>6.8622712032355285E-4</v>
      </c>
      <c r="F35" s="1"/>
      <c r="G35" s="2">
        <f t="shared" si="3"/>
        <v>4.0171550000000007</v>
      </c>
      <c r="H35" s="2">
        <f t="shared" si="4"/>
        <v>4.0171550000000007E-2</v>
      </c>
      <c r="I35" s="2">
        <f t="shared" si="9"/>
        <v>2.7614179199850967E-4</v>
      </c>
      <c r="J35" s="2">
        <f t="shared" si="10"/>
        <v>0.17452219921855588</v>
      </c>
      <c r="K35" s="1">
        <f t="shared" si="11"/>
        <v>2.7614179199850994E-4</v>
      </c>
      <c r="L35" s="1"/>
      <c r="M35" s="1">
        <f t="shared" si="5"/>
        <v>0.88883426191685377</v>
      </c>
      <c r="N35">
        <f t="shared" si="6"/>
        <v>4.0171550000000007E-2</v>
      </c>
      <c r="P35">
        <f t="shared" ref="P35:P66" si="13">$O$3-J35</f>
        <v>1.534722523254312</v>
      </c>
      <c r="Q35">
        <f t="shared" si="12"/>
        <v>7.8162776272124805</v>
      </c>
      <c r="R35">
        <f t="shared" si="7"/>
        <v>2.5924585410304357E-4</v>
      </c>
      <c r="S35">
        <f t="shared" si="8"/>
        <v>2.8547271736745672</v>
      </c>
      <c r="V35">
        <f>SUM(V31:V32)</f>
        <v>8.2564480754557267E-4</v>
      </c>
      <c r="AE35" s="11" t="s">
        <v>38</v>
      </c>
      <c r="AF35" s="11">
        <f>AF33/AF34</f>
        <v>1.7092447224728677</v>
      </c>
      <c r="AG35" s="11" t="s">
        <v>39</v>
      </c>
    </row>
    <row r="36" spans="1:33" x14ac:dyDescent="0.3">
      <c r="A36" s="1">
        <v>275.92829999999998</v>
      </c>
      <c r="B36" s="2">
        <v>10.32342</v>
      </c>
      <c r="C36" s="1">
        <f t="shared" si="1"/>
        <v>0.1032342</v>
      </c>
      <c r="D36" s="1"/>
      <c r="E36" s="1">
        <f t="shared" si="2"/>
        <v>7.0963846263170189E-4</v>
      </c>
      <c r="F36" s="1"/>
      <c r="G36" s="2">
        <f t="shared" si="3"/>
        <v>3.6765799999999995</v>
      </c>
      <c r="H36" s="2">
        <f t="shared" si="4"/>
        <v>3.6765799999999994E-2</v>
      </c>
      <c r="I36" s="2">
        <f t="shared" si="9"/>
        <v>2.5273044969036058E-4</v>
      </c>
      <c r="J36" s="2">
        <f t="shared" si="10"/>
        <v>0.17663664325284531</v>
      </c>
      <c r="K36" s="1">
        <f t="shared" si="11"/>
        <v>2.5273044969035977E-4</v>
      </c>
      <c r="L36" s="1"/>
      <c r="M36" s="1">
        <f t="shared" si="5"/>
        <v>0.89960303695520039</v>
      </c>
      <c r="N36">
        <f t="shared" si="6"/>
        <v>3.6765799999999994E-2</v>
      </c>
      <c r="P36">
        <f t="shared" si="13"/>
        <v>1.5326080792200227</v>
      </c>
      <c r="Q36">
        <f t="shared" si="12"/>
        <v>7.8055088521741345</v>
      </c>
      <c r="R36">
        <f t="shared" si="7"/>
        <v>2.3694006046637916E-4</v>
      </c>
      <c r="S36">
        <f t="shared" si="8"/>
        <v>2.4933639184480301</v>
      </c>
      <c r="AE36" s="11" t="s">
        <v>40</v>
      </c>
      <c r="AF36" s="11">
        <v>10</v>
      </c>
      <c r="AG36" s="11" t="s">
        <v>41</v>
      </c>
    </row>
    <row r="37" spans="1:33" x14ac:dyDescent="0.3">
      <c r="A37" s="1">
        <v>284.29410000000001</v>
      </c>
      <c r="B37" s="2">
        <v>10.636839999999999</v>
      </c>
      <c r="C37" s="1">
        <f t="shared" si="1"/>
        <v>0.10636839999999999</v>
      </c>
      <c r="D37" s="1"/>
      <c r="E37" s="1">
        <f t="shared" si="2"/>
        <v>7.3118315295312905E-4</v>
      </c>
      <c r="F37" s="1"/>
      <c r="G37" s="2">
        <f t="shared" si="3"/>
        <v>3.3631600000000006</v>
      </c>
      <c r="H37" s="2">
        <f t="shared" si="4"/>
        <v>3.3631600000000005E-2</v>
      </c>
      <c r="I37" s="2">
        <f t="shared" si="9"/>
        <v>2.3118575936893345E-4</v>
      </c>
      <c r="J37" s="2">
        <f t="shared" si="10"/>
        <v>0.17857069707857395</v>
      </c>
      <c r="K37" s="1">
        <f t="shared" si="11"/>
        <v>2.3118575936893483E-4</v>
      </c>
      <c r="L37" s="1"/>
      <c r="M37" s="1">
        <f t="shared" si="5"/>
        <v>0.90945309220545645</v>
      </c>
      <c r="N37">
        <f t="shared" si="6"/>
        <v>3.3631600000000005E-2</v>
      </c>
      <c r="P37">
        <f t="shared" si="13"/>
        <v>1.5306740253942941</v>
      </c>
      <c r="Q37">
        <f t="shared" si="12"/>
        <v>7.7956587969238784</v>
      </c>
      <c r="R37">
        <f t="shared" si="7"/>
        <v>2.1646795062633644E-4</v>
      </c>
      <c r="S37">
        <f t="shared" si="8"/>
        <v>2.1661389418370565</v>
      </c>
      <c r="AE37" s="11" t="s">
        <v>42</v>
      </c>
      <c r="AF37" s="11">
        <v>5</v>
      </c>
      <c r="AG37" s="11" t="s">
        <v>41</v>
      </c>
    </row>
    <row r="38" spans="1:33" x14ac:dyDescent="0.3">
      <c r="A38" s="1">
        <v>292.65870000000001</v>
      </c>
      <c r="B38" s="2">
        <v>10.88363</v>
      </c>
      <c r="C38" s="1">
        <f t="shared" si="1"/>
        <v>0.1088363</v>
      </c>
      <c r="D38" s="1"/>
      <c r="E38" s="1">
        <f t="shared" si="2"/>
        <v>7.4814765465826922E-4</v>
      </c>
      <c r="F38" s="1"/>
      <c r="G38" s="2">
        <f t="shared" si="3"/>
        <v>3.1163699999999999</v>
      </c>
      <c r="H38" s="2">
        <f t="shared" si="4"/>
        <v>3.1163699999999999E-2</v>
      </c>
      <c r="I38" s="2">
        <f t="shared" si="9"/>
        <v>2.1422125766379328E-4</v>
      </c>
      <c r="J38" s="2">
        <f t="shared" si="10"/>
        <v>0.18036257221042851</v>
      </c>
      <c r="K38" s="1">
        <f t="shared" si="11"/>
        <v>2.1422125766379198E-4</v>
      </c>
      <c r="L38" s="1"/>
      <c r="M38" s="1">
        <f t="shared" si="5"/>
        <v>0.91857903731387547</v>
      </c>
      <c r="N38">
        <f t="shared" si="6"/>
        <v>3.1163699999999999E-2</v>
      </c>
      <c r="P38">
        <f t="shared" si="13"/>
        <v>1.5288821502624395</v>
      </c>
      <c r="Q38">
        <f t="shared" si="12"/>
        <v>7.7865328518154593</v>
      </c>
      <c r="R38">
        <f t="shared" si="7"/>
        <v>2.0034863558982574E-4</v>
      </c>
      <c r="S38">
        <f t="shared" si="8"/>
        <v>1.9244964320709532</v>
      </c>
      <c r="AE38" s="11" t="s">
        <v>43</v>
      </c>
      <c r="AF38" s="11">
        <f>AF36*(0.25*PI()*AF37^2)</f>
        <v>196.34954084936209</v>
      </c>
      <c r="AG38" s="11" t="s">
        <v>44</v>
      </c>
    </row>
    <row r="39" spans="1:33" x14ac:dyDescent="0.3">
      <c r="A39" s="1">
        <v>301.02420000000001</v>
      </c>
      <c r="B39" s="2">
        <v>11.179779999999999</v>
      </c>
      <c r="C39" s="1">
        <f t="shared" si="1"/>
        <v>0.11179779999999999</v>
      </c>
      <c r="D39" s="1"/>
      <c r="E39" s="1">
        <f t="shared" si="2"/>
        <v>7.6850519418571043E-4</v>
      </c>
      <c r="F39" s="1"/>
      <c r="G39" s="2">
        <f t="shared" si="3"/>
        <v>2.8202200000000008</v>
      </c>
      <c r="H39" s="2">
        <f t="shared" si="4"/>
        <v>2.8202200000000007E-2</v>
      </c>
      <c r="I39" s="2">
        <f t="shared" si="9"/>
        <v>1.9386371813635199E-4</v>
      </c>
      <c r="J39" s="2">
        <f t="shared" si="10"/>
        <v>0.18198433914449816</v>
      </c>
      <c r="K39" s="1">
        <f t="shared" si="11"/>
        <v>1.9386371813635194E-4</v>
      </c>
      <c r="L39" s="1"/>
      <c r="M39" s="1">
        <f t="shared" si="5"/>
        <v>0.92683862848508103</v>
      </c>
      <c r="N39">
        <f t="shared" si="6"/>
        <v>2.8202200000000007E-2</v>
      </c>
      <c r="P39">
        <f t="shared" si="13"/>
        <v>1.5272603833283698</v>
      </c>
      <c r="Q39">
        <f t="shared" si="12"/>
        <v>7.7782732606442533</v>
      </c>
      <c r="R39">
        <f t="shared" si="7"/>
        <v>1.8111709280691082E-4</v>
      </c>
      <c r="S39">
        <f t="shared" si="8"/>
        <v>1.6247645728914988</v>
      </c>
      <c r="AE39" s="11" t="s">
        <v>45</v>
      </c>
      <c r="AF39" s="11">
        <f>AF35/(AF38/1000)</f>
        <v>8.7051118891293342</v>
      </c>
      <c r="AG39" s="11" t="s">
        <v>46</v>
      </c>
    </row>
    <row r="40" spans="1:33" x14ac:dyDescent="0.3">
      <c r="A40" s="1">
        <v>309.38929999999999</v>
      </c>
      <c r="B40" s="2">
        <v>11.45865</v>
      </c>
      <c r="C40" s="1">
        <f t="shared" si="1"/>
        <v>0.11458650000000001</v>
      </c>
      <c r="D40" s="1"/>
      <c r="E40" s="1">
        <f t="shared" si="2"/>
        <v>7.8767489551280013E-4</v>
      </c>
      <c r="F40" s="1"/>
      <c r="G40" s="2">
        <f t="shared" si="3"/>
        <v>2.5413499999999996</v>
      </c>
      <c r="H40" s="2">
        <f t="shared" si="4"/>
        <v>2.5413499999999995E-2</v>
      </c>
      <c r="I40" s="2">
        <f t="shared" si="9"/>
        <v>1.7469401680926235E-4</v>
      </c>
      <c r="J40" s="2">
        <f t="shared" si="10"/>
        <v>0.18344567206450932</v>
      </c>
      <c r="K40" s="1">
        <f t="shared" si="11"/>
        <v>1.7469401680926265E-4</v>
      </c>
      <c r="L40" s="1"/>
      <c r="M40" s="1">
        <f t="shared" si="5"/>
        <v>0.93428113593220707</v>
      </c>
      <c r="N40">
        <f t="shared" si="6"/>
        <v>2.5413499999999995E-2</v>
      </c>
      <c r="P40">
        <f t="shared" si="13"/>
        <v>1.5257990504083587</v>
      </c>
      <c r="Q40">
        <f t="shared" si="12"/>
        <v>7.7708307531971279</v>
      </c>
      <c r="R40">
        <f t="shared" si="7"/>
        <v>1.6305164523882639E-4</v>
      </c>
      <c r="S40">
        <f t="shared" si="8"/>
        <v>1.3554481578410229</v>
      </c>
    </row>
    <row r="41" spans="1:33" x14ac:dyDescent="0.3">
      <c r="A41" s="1">
        <v>317.75349999999997</v>
      </c>
      <c r="B41" s="2">
        <v>11.68323</v>
      </c>
      <c r="C41" s="1">
        <f t="shared" si="1"/>
        <v>0.1168323</v>
      </c>
      <c r="D41" s="1"/>
      <c r="E41" s="1">
        <f t="shared" si="2"/>
        <v>8.0311266767917782E-4</v>
      </c>
      <c r="F41" s="1"/>
      <c r="G41" s="2">
        <f t="shared" si="3"/>
        <v>2.31677</v>
      </c>
      <c r="H41" s="2">
        <f t="shared" si="4"/>
        <v>2.3167699999999999E-2</v>
      </c>
      <c r="I41" s="2">
        <f t="shared" si="9"/>
        <v>1.5925624464288463E-4</v>
      </c>
      <c r="J41" s="2">
        <f t="shared" si="10"/>
        <v>0.18477772314595134</v>
      </c>
      <c r="K41" s="1">
        <f t="shared" si="11"/>
        <v>1.5925624464288555E-4</v>
      </c>
      <c r="L41" s="1"/>
      <c r="M41" s="1">
        <f t="shared" si="5"/>
        <v>0.94106521638220397</v>
      </c>
      <c r="N41">
        <f t="shared" si="6"/>
        <v>2.3167699999999999E-2</v>
      </c>
      <c r="P41">
        <f t="shared" si="13"/>
        <v>1.5244669993269166</v>
      </c>
      <c r="Q41">
        <f t="shared" si="12"/>
        <v>7.7640466727471305</v>
      </c>
      <c r="R41">
        <f t="shared" si="7"/>
        <v>1.4851294570705252E-4</v>
      </c>
      <c r="S41">
        <f t="shared" si="8"/>
        <v>1.1541847202467101</v>
      </c>
    </row>
    <row r="42" spans="1:33" x14ac:dyDescent="0.3">
      <c r="A42" s="1">
        <v>326.11630000000002</v>
      </c>
      <c r="B42" s="2">
        <v>11.84117</v>
      </c>
      <c r="C42" s="1">
        <f t="shared" si="1"/>
        <v>0.11841169999999999</v>
      </c>
      <c r="D42" s="1"/>
      <c r="E42" s="1">
        <f t="shared" si="2"/>
        <v>8.1396956382290254E-4</v>
      </c>
      <c r="F42" s="1"/>
      <c r="G42" s="2">
        <f t="shared" si="3"/>
        <v>2.15883</v>
      </c>
      <c r="H42" s="2">
        <f t="shared" si="4"/>
        <v>2.1588300000000001E-2</v>
      </c>
      <c r="I42" s="2">
        <f t="shared" si="9"/>
        <v>1.4839934849915988E-4</v>
      </c>
      <c r="J42" s="2">
        <f t="shared" si="10"/>
        <v>0.18601875721758013</v>
      </c>
      <c r="K42" s="1">
        <f t="shared" si="11"/>
        <v>1.4839934849916067E-4</v>
      </c>
      <c r="L42" s="1"/>
      <c r="M42" s="1">
        <f t="shared" si="5"/>
        <v>0.94738575100764977</v>
      </c>
      <c r="N42">
        <f t="shared" si="6"/>
        <v>2.1588300000000001E-2</v>
      </c>
      <c r="P42">
        <f t="shared" si="13"/>
        <v>1.5232259652552878</v>
      </c>
      <c r="Q42">
        <f t="shared" si="12"/>
        <v>7.7577261381216847</v>
      </c>
      <c r="R42">
        <f t="shared" si="7"/>
        <v>1.3827578819513561E-4</v>
      </c>
      <c r="S42">
        <f t="shared" si="8"/>
        <v>1.0248647322923192</v>
      </c>
    </row>
    <row r="43" spans="1:33" x14ac:dyDescent="0.3">
      <c r="A43" s="1">
        <v>334.48009999999999</v>
      </c>
      <c r="B43" s="2">
        <v>12.046010000000001</v>
      </c>
      <c r="C43" s="1">
        <f t="shared" si="1"/>
        <v>0.12046010000000001</v>
      </c>
      <c r="D43" s="1"/>
      <c r="E43" s="1">
        <f t="shared" si="2"/>
        <v>8.2805039582290634E-4</v>
      </c>
      <c r="F43" s="1"/>
      <c r="G43" s="2">
        <f t="shared" si="3"/>
        <v>1.9539899999999992</v>
      </c>
      <c r="H43" s="2">
        <f t="shared" si="4"/>
        <v>1.9539899999999992E-2</v>
      </c>
      <c r="I43" s="2">
        <f t="shared" si="9"/>
        <v>1.3431851649915616E-4</v>
      </c>
      <c r="J43" s="2">
        <f t="shared" si="10"/>
        <v>0.18714217042587578</v>
      </c>
      <c r="K43" s="1">
        <f t="shared" si="11"/>
        <v>1.3431851649915738E-4</v>
      </c>
      <c r="L43" s="1"/>
      <c r="M43" s="1">
        <f t="shared" si="5"/>
        <v>0.95310724749516906</v>
      </c>
      <c r="N43">
        <f t="shared" si="6"/>
        <v>1.9539899999999992E-2</v>
      </c>
      <c r="P43">
        <f t="shared" si="13"/>
        <v>1.5221025520469922</v>
      </c>
      <c r="Q43">
        <f t="shared" si="12"/>
        <v>7.7520046416341657</v>
      </c>
      <c r="R43">
        <f t="shared" si="7"/>
        <v>1.250632224734506E-4</v>
      </c>
      <c r="S43">
        <f t="shared" si="8"/>
        <v>0.85660467502283655</v>
      </c>
    </row>
    <row r="44" spans="1:33" x14ac:dyDescent="0.3">
      <c r="A44" s="1">
        <v>342.84370000000001</v>
      </c>
      <c r="B44" s="2">
        <v>12.24591</v>
      </c>
      <c r="C44" s="1">
        <f t="shared" si="1"/>
        <v>0.1224591</v>
      </c>
      <c r="D44" s="1"/>
      <c r="E44" s="1">
        <f t="shared" si="2"/>
        <v>8.4179164907813341E-4</v>
      </c>
      <c r="F44" s="1"/>
      <c r="G44" s="2">
        <f t="shared" si="3"/>
        <v>1.7540899999999997</v>
      </c>
      <c r="H44" s="2">
        <f t="shared" si="4"/>
        <v>1.7540899999999998E-2</v>
      </c>
      <c r="I44" s="2">
        <f t="shared" si="9"/>
        <v>1.2057726324392902E-4</v>
      </c>
      <c r="J44" s="2">
        <f t="shared" si="10"/>
        <v>0.1881506304247427</v>
      </c>
      <c r="K44" s="1">
        <f t="shared" si="11"/>
        <v>1.2057726324392852E-4</v>
      </c>
      <c r="L44" s="1"/>
      <c r="M44" s="1">
        <f t="shared" si="5"/>
        <v>0.95824329209453285</v>
      </c>
      <c r="N44">
        <f t="shared" si="6"/>
        <v>1.7540899999999998E-2</v>
      </c>
      <c r="P44">
        <f t="shared" si="13"/>
        <v>1.5210940920481253</v>
      </c>
      <c r="Q44">
        <f t="shared" si="12"/>
        <v>7.7468685970348021</v>
      </c>
      <c r="R44">
        <f t="shared" si="7"/>
        <v>1.1219443507681757E-4</v>
      </c>
      <c r="S44">
        <f t="shared" si="8"/>
        <v>0.70271808079308806</v>
      </c>
    </row>
    <row r="45" spans="1:33" x14ac:dyDescent="0.3">
      <c r="A45" s="1">
        <v>351.20609999999999</v>
      </c>
      <c r="B45" s="2">
        <v>12.376709999999999</v>
      </c>
      <c r="C45" s="1">
        <f t="shared" si="1"/>
        <v>0.12376709999999999</v>
      </c>
      <c r="D45" s="1"/>
      <c r="E45" s="1">
        <f t="shared" si="2"/>
        <v>8.5078292434468523E-4</v>
      </c>
      <c r="F45" s="1"/>
      <c r="G45" s="2">
        <f t="shared" si="3"/>
        <v>1.6232900000000008</v>
      </c>
      <c r="H45" s="2">
        <f t="shared" si="4"/>
        <v>1.6232900000000008E-2</v>
      </c>
      <c r="I45" s="2">
        <f t="shared" si="9"/>
        <v>1.1158598797737726E-4</v>
      </c>
      <c r="J45" s="2">
        <f t="shared" si="10"/>
        <v>0.18908375709060471</v>
      </c>
      <c r="K45" s="1">
        <f t="shared" si="11"/>
        <v>1.1158598797737647E-4</v>
      </c>
      <c r="L45" s="1"/>
      <c r="M45" s="1">
        <f t="shared" si="5"/>
        <v>0.96299566717942242</v>
      </c>
      <c r="N45">
        <f t="shared" si="6"/>
        <v>1.6232900000000008E-2</v>
      </c>
      <c r="P45">
        <f t="shared" si="13"/>
        <v>1.5201609653822632</v>
      </c>
      <c r="Q45">
        <f t="shared" si="12"/>
        <v>7.742116221949912</v>
      </c>
      <c r="R45">
        <f t="shared" si="7"/>
        <v>1.0376456117280059E-4</v>
      </c>
      <c r="S45">
        <f t="shared" si="8"/>
        <v>0.61174717259338141</v>
      </c>
    </row>
    <row r="46" spans="1:33" x14ac:dyDescent="0.3">
      <c r="A46" s="1">
        <v>359.56790000000001</v>
      </c>
      <c r="B46" s="2">
        <v>12.48283</v>
      </c>
      <c r="C46" s="1">
        <f t="shared" si="1"/>
        <v>0.1248283</v>
      </c>
      <c r="D46" s="1"/>
      <c r="E46" s="1">
        <f t="shared" si="2"/>
        <v>8.5807768070008652E-4</v>
      </c>
      <c r="F46" s="1"/>
      <c r="G46" s="2">
        <f t="shared" si="3"/>
        <v>1.5171700000000001</v>
      </c>
      <c r="H46" s="2">
        <f t="shared" si="4"/>
        <v>1.5171700000000002E-2</v>
      </c>
      <c r="I46" s="2">
        <f t="shared" si="9"/>
        <v>1.0429123162197597E-4</v>
      </c>
      <c r="J46" s="2">
        <f t="shared" si="10"/>
        <v>0.18995581951118135</v>
      </c>
      <c r="K46" s="1">
        <f t="shared" si="11"/>
        <v>1.0429123162197543E-4</v>
      </c>
      <c r="L46" s="1"/>
      <c r="M46" s="1">
        <f t="shared" si="5"/>
        <v>0.96743704461684499</v>
      </c>
      <c r="N46">
        <f t="shared" si="6"/>
        <v>1.5171700000000002E-2</v>
      </c>
      <c r="P46">
        <f t="shared" si="13"/>
        <v>1.5192889029616867</v>
      </c>
      <c r="Q46">
        <f t="shared" si="12"/>
        <v>7.7376748445124903</v>
      </c>
      <c r="R46">
        <f t="shared" si="7"/>
        <v>9.6925483518348486E-5</v>
      </c>
      <c r="S46">
        <f t="shared" si="8"/>
        <v>0.54254245126083966</v>
      </c>
    </row>
    <row r="47" spans="1:33" x14ac:dyDescent="0.3">
      <c r="A47" s="1">
        <v>367.93060000000003</v>
      </c>
      <c r="B47" s="2">
        <v>12.6309</v>
      </c>
      <c r="C47" s="1">
        <f t="shared" si="1"/>
        <v>0.126309</v>
      </c>
      <c r="D47" s="1"/>
      <c r="E47" s="1">
        <f t="shared" si="2"/>
        <v>8.682561067606243E-4</v>
      </c>
      <c r="F47" s="1"/>
      <c r="G47" s="2">
        <f t="shared" si="3"/>
        <v>1.3690999999999995</v>
      </c>
      <c r="H47" s="2">
        <f t="shared" si="4"/>
        <v>1.3690999999999995E-2</v>
      </c>
      <c r="I47" s="2">
        <f t="shared" si="9"/>
        <v>9.411280556143823E-5</v>
      </c>
      <c r="J47" s="2">
        <f t="shared" si="10"/>
        <v>0.19074285667024998</v>
      </c>
      <c r="K47" s="1">
        <f t="shared" si="11"/>
        <v>9.4112805561437796E-5</v>
      </c>
      <c r="L47" s="1"/>
      <c r="M47" s="1">
        <f t="shared" si="5"/>
        <v>0.97144539195325386</v>
      </c>
      <c r="N47">
        <f t="shared" si="6"/>
        <v>1.3690999999999995E-2</v>
      </c>
      <c r="P47">
        <f t="shared" si="13"/>
        <v>1.5185018658026179</v>
      </c>
      <c r="Q47">
        <f t="shared" si="12"/>
        <v>7.7336664971760802</v>
      </c>
      <c r="R47">
        <f t="shared" si="7"/>
        <v>8.7420616383271273E-5</v>
      </c>
      <c r="S47">
        <f t="shared" si="8"/>
        <v>0.44785395996369121</v>
      </c>
    </row>
    <row r="48" spans="1:33" x14ac:dyDescent="0.3">
      <c r="A48" s="1">
        <v>376.29320000000001</v>
      </c>
      <c r="B48" s="2">
        <v>12.778980000000001</v>
      </c>
      <c r="C48" s="1">
        <f t="shared" si="1"/>
        <v>0.12778980000000001</v>
      </c>
      <c r="D48" s="1"/>
      <c r="E48" s="1">
        <f t="shared" si="2"/>
        <v>8.7843522022752795E-4</v>
      </c>
      <c r="F48" s="1"/>
      <c r="G48" s="2">
        <f t="shared" si="3"/>
        <v>1.2210199999999993</v>
      </c>
      <c r="H48" s="2">
        <f t="shared" si="4"/>
        <v>1.2210199999999994E-2</v>
      </c>
      <c r="I48" s="2">
        <f t="shared" si="9"/>
        <v>8.393369209453458E-5</v>
      </c>
      <c r="J48" s="2">
        <f t="shared" si="10"/>
        <v>0.19144476056375972</v>
      </c>
      <c r="K48" s="1">
        <f t="shared" si="11"/>
        <v>8.3933692094533197E-5</v>
      </c>
      <c r="L48" s="1"/>
      <c r="M48" s="1">
        <f t="shared" si="5"/>
        <v>0.97502015912853457</v>
      </c>
      <c r="N48">
        <f t="shared" si="6"/>
        <v>1.2210199999999994E-2</v>
      </c>
      <c r="P48">
        <f t="shared" si="13"/>
        <v>1.5177999619091083</v>
      </c>
      <c r="Q48">
        <f t="shared" si="12"/>
        <v>7.7300917300008001</v>
      </c>
      <c r="R48">
        <f t="shared" si="7"/>
        <v>7.7929282767465793E-5</v>
      </c>
      <c r="S48">
        <f t="shared" si="8"/>
        <v>0.36052931366974039</v>
      </c>
    </row>
    <row r="49" spans="1:19" x14ac:dyDescent="0.3">
      <c r="A49" s="1">
        <v>384.65440000000001</v>
      </c>
      <c r="B49" s="2">
        <v>12.84808</v>
      </c>
      <c r="C49" s="1">
        <f t="shared" si="1"/>
        <v>0.12848080000000001</v>
      </c>
      <c r="D49" s="1"/>
      <c r="E49" s="1">
        <f t="shared" si="2"/>
        <v>8.831851982162032E-4</v>
      </c>
      <c r="F49" s="1"/>
      <c r="G49" s="2">
        <f t="shared" si="3"/>
        <v>1.1519200000000005</v>
      </c>
      <c r="H49" s="2">
        <f t="shared" si="4"/>
        <v>1.1519200000000005E-2</v>
      </c>
      <c r="I49" s="2">
        <f t="shared" si="9"/>
        <v>7.9183714105859342E-5</v>
      </c>
      <c r="J49" s="2">
        <f t="shared" si="10"/>
        <v>0.19210683143414164</v>
      </c>
      <c r="K49" s="1">
        <f t="shared" si="11"/>
        <v>7.918371410586044E-5</v>
      </c>
      <c r="L49" s="1"/>
      <c r="M49" s="1">
        <f t="shared" si="5"/>
        <v>0.97839205838288446</v>
      </c>
      <c r="N49">
        <f t="shared" si="6"/>
        <v>1.1519200000000005E-2</v>
      </c>
      <c r="P49">
        <f t="shared" si="13"/>
        <v>1.5171378910387263</v>
      </c>
      <c r="Q49">
        <f t="shared" si="12"/>
        <v>7.7267198307464504</v>
      </c>
      <c r="R49">
        <f t="shared" si="7"/>
        <v>7.3487037138841193E-5</v>
      </c>
      <c r="S49">
        <f t="shared" si="8"/>
        <v>0.32452128466567609</v>
      </c>
    </row>
    <row r="50" spans="1:19" x14ac:dyDescent="0.3">
      <c r="A50" s="1">
        <v>393.01639999999998</v>
      </c>
      <c r="B50" s="2">
        <v>12.96407</v>
      </c>
      <c r="C50" s="1">
        <f t="shared" si="1"/>
        <v>0.1296407</v>
      </c>
      <c r="D50" s="1"/>
      <c r="E50" s="1">
        <f t="shared" si="2"/>
        <v>8.9115842465479144E-4</v>
      </c>
      <c r="F50" s="1"/>
      <c r="G50" s="2">
        <f t="shared" si="3"/>
        <v>1.0359300000000005</v>
      </c>
      <c r="H50" s="2">
        <f t="shared" si="4"/>
        <v>1.0359300000000005E-2</v>
      </c>
      <c r="I50" s="2">
        <f t="shared" si="9"/>
        <v>7.1210487667271044E-5</v>
      </c>
      <c r="J50" s="2">
        <f t="shared" si="10"/>
        <v>0.19270229353201537</v>
      </c>
      <c r="K50" s="1">
        <f>(J50-J49)/(A50-A49)</f>
        <v>7.1210487667272223E-5</v>
      </c>
      <c r="L50" s="1"/>
      <c r="M50" s="1">
        <f t="shared" si="5"/>
        <v>0.9814247219444997</v>
      </c>
      <c r="N50">
        <f t="shared" si="6"/>
        <v>1.0359300000000005E-2</v>
      </c>
      <c r="P50">
        <f t="shared" si="13"/>
        <v>1.5165424289408527</v>
      </c>
      <c r="Q50">
        <f t="shared" si="12"/>
        <v>7.7236871671848357</v>
      </c>
      <c r="R50">
        <f t="shared" si="7"/>
        <v>6.6061486125071394E-5</v>
      </c>
      <c r="S50">
        <f t="shared" si="8"/>
        <v>0.26512216881586526</v>
      </c>
    </row>
    <row r="51" spans="1:19" x14ac:dyDescent="0.3">
      <c r="A51" s="1">
        <v>401.37709999999998</v>
      </c>
      <c r="B51" s="2">
        <v>13.00849</v>
      </c>
      <c r="C51" s="1">
        <f t="shared" si="1"/>
        <v>0.1300849</v>
      </c>
      <c r="D51" s="1"/>
      <c r="E51" s="1">
        <f t="shared" si="2"/>
        <v>8.9421188373231617E-4</v>
      </c>
      <c r="F51" s="1"/>
      <c r="G51" s="2">
        <f t="shared" si="3"/>
        <v>0.99150999999999989</v>
      </c>
      <c r="H51" s="2">
        <f t="shared" si="4"/>
        <v>9.9150999999999996E-3</v>
      </c>
      <c r="I51" s="2">
        <f t="shared" si="9"/>
        <v>6.8157028589746298E-5</v>
      </c>
      <c r="J51" s="2">
        <f t="shared" si="10"/>
        <v>0.19327213400094567</v>
      </c>
      <c r="K51" s="1">
        <f t="shared" si="11"/>
        <v>6.8157028589747125E-5</v>
      </c>
      <c r="L51" s="1"/>
      <c r="M51" s="1">
        <f t="shared" si="5"/>
        <v>0.98432689562142961</v>
      </c>
      <c r="N51">
        <f t="shared" si="6"/>
        <v>9.9150999999999996E-3</v>
      </c>
      <c r="P51">
        <f t="shared" si="13"/>
        <v>1.5159725884719224</v>
      </c>
      <c r="Q51">
        <f t="shared" si="12"/>
        <v>7.7207849935079054</v>
      </c>
      <c r="R51">
        <f t="shared" si="7"/>
        <v>6.3205054649854224E-5</v>
      </c>
      <c r="S51">
        <f t="shared" si="8"/>
        <v>0.24522045901378414</v>
      </c>
    </row>
    <row r="52" spans="1:19" x14ac:dyDescent="0.3">
      <c r="A52" s="1">
        <v>409.73880000000003</v>
      </c>
      <c r="B52" s="2">
        <v>13.109680000000001</v>
      </c>
      <c r="C52" s="1">
        <f t="shared" si="1"/>
        <v>0.13109680000000001</v>
      </c>
      <c r="D52" s="1"/>
      <c r="E52" s="1">
        <f t="shared" si="2"/>
        <v>9.0116774874930694E-4</v>
      </c>
      <c r="F52" s="1"/>
      <c r="G52" s="2">
        <f t="shared" si="3"/>
        <v>0.89031999999999911</v>
      </c>
      <c r="H52" s="2">
        <f t="shared" si="4"/>
        <v>8.9031999999999913E-3</v>
      </c>
      <c r="I52" s="2">
        <f t="shared" si="9"/>
        <v>6.1201163572755559E-5</v>
      </c>
      <c r="J52" s="2">
        <f t="shared" si="10"/>
        <v>0.19378387977039199</v>
      </c>
      <c r="K52" s="1">
        <f t="shared" si="11"/>
        <v>6.120116357275644E-5</v>
      </c>
      <c r="L52" s="1"/>
      <c r="M52" s="1">
        <f t="shared" si="5"/>
        <v>0.98693319542346947</v>
      </c>
      <c r="N52">
        <f t="shared" si="6"/>
        <v>8.9031999999999913E-3</v>
      </c>
      <c r="P52">
        <f t="shared" si="13"/>
        <v>1.5154608427024761</v>
      </c>
      <c r="Q52">
        <f t="shared" si="12"/>
        <v>7.7181786937058652</v>
      </c>
      <c r="R52">
        <f t="shared" si="7"/>
        <v>5.6735411960606238E-5</v>
      </c>
      <c r="S52">
        <f t="shared" si="8"/>
        <v>0.19942937461422133</v>
      </c>
    </row>
    <row r="53" spans="1:19" x14ac:dyDescent="0.3">
      <c r="A53" s="1">
        <v>418.09960000000001</v>
      </c>
      <c r="B53" s="2">
        <v>13.1615</v>
      </c>
      <c r="C53" s="1">
        <f t="shared" si="1"/>
        <v>0.13161500000000001</v>
      </c>
      <c r="D53" s="1"/>
      <c r="E53" s="1">
        <f t="shared" si="2"/>
        <v>9.0472988853763047E-4</v>
      </c>
      <c r="F53" s="1"/>
      <c r="G53" s="2">
        <f t="shared" si="3"/>
        <v>0.8384999999999998</v>
      </c>
      <c r="H53" s="2">
        <f t="shared" si="4"/>
        <v>8.3849999999999984E-3</v>
      </c>
      <c r="I53" s="2">
        <f t="shared" si="9"/>
        <v>5.7639023784432087E-5</v>
      </c>
      <c r="J53" s="2">
        <f t="shared" si="10"/>
        <v>0.19426578812044887</v>
      </c>
      <c r="K53" s="1">
        <f t="shared" si="11"/>
        <v>5.7639023784431688E-5</v>
      </c>
      <c r="L53" s="1"/>
      <c r="M53" s="1">
        <f t="shared" si="5"/>
        <v>0.9893875344963915</v>
      </c>
      <c r="N53">
        <f t="shared" si="6"/>
        <v>8.3849999999999984E-3</v>
      </c>
      <c r="P53">
        <f t="shared" si="13"/>
        <v>1.5149789343524191</v>
      </c>
      <c r="Q53">
        <f t="shared" si="12"/>
        <v>7.7157243546329433</v>
      </c>
      <c r="R53">
        <f t="shared" si="7"/>
        <v>5.3416204382539232E-5</v>
      </c>
      <c r="S53">
        <f t="shared" si="8"/>
        <v>0.17832203700999361</v>
      </c>
    </row>
    <row r="54" spans="1:19" x14ac:dyDescent="0.3">
      <c r="A54" s="1">
        <v>426.46030000000002</v>
      </c>
      <c r="B54" s="2">
        <v>13.20346</v>
      </c>
      <c r="C54" s="1">
        <f t="shared" si="1"/>
        <v>0.1320346</v>
      </c>
      <c r="D54" s="1"/>
      <c r="E54" s="1">
        <f t="shared" si="2"/>
        <v>9.0761424564913282E-4</v>
      </c>
      <c r="F54" s="1"/>
      <c r="G54" s="2">
        <f t="shared" si="3"/>
        <v>0.79654000000000025</v>
      </c>
      <c r="H54" s="2">
        <f t="shared" si="4"/>
        <v>7.9654000000000027E-3</v>
      </c>
      <c r="I54" s="2">
        <f t="shared" si="9"/>
        <v>5.4754666672929709E-5</v>
      </c>
      <c r="J54" s="2">
        <f t="shared" si="10"/>
        <v>0.19472357546210123</v>
      </c>
      <c r="K54" s="1">
        <f t="shared" si="11"/>
        <v>5.4754666672929289E-5</v>
      </c>
      <c r="L54" s="1"/>
      <c r="M54" s="1">
        <f t="shared" si="5"/>
        <v>0.99171902628227537</v>
      </c>
      <c r="N54">
        <f t="shared" si="6"/>
        <v>7.9654000000000027E-3</v>
      </c>
      <c r="P54">
        <f t="shared" si="13"/>
        <v>1.5145211470107667</v>
      </c>
      <c r="Q54">
        <f t="shared" si="12"/>
        <v>7.7133928628470594</v>
      </c>
      <c r="R54">
        <f t="shared" si="7"/>
        <v>5.0727831238454456E-5</v>
      </c>
      <c r="S54">
        <f t="shared" si="8"/>
        <v>0.16215403616342117</v>
      </c>
    </row>
    <row r="55" spans="1:19" x14ac:dyDescent="0.3">
      <c r="A55" s="1">
        <v>434.82069999999999</v>
      </c>
      <c r="B55" s="2">
        <v>13.238009999999999</v>
      </c>
      <c r="C55" s="1">
        <f t="shared" si="1"/>
        <v>0.1323801</v>
      </c>
      <c r="D55" s="1"/>
      <c r="E55" s="1">
        <f t="shared" si="2"/>
        <v>9.099892346434705E-4</v>
      </c>
      <c r="F55" s="1"/>
      <c r="G55" s="2">
        <f t="shared" si="3"/>
        <v>0.76199000000000083</v>
      </c>
      <c r="H55" s="2">
        <f t="shared" si="4"/>
        <v>7.6199000000000084E-3</v>
      </c>
      <c r="I55" s="2">
        <f t="shared" si="9"/>
        <v>5.2379677678592083E-5</v>
      </c>
      <c r="J55" s="2">
        <f t="shared" si="10"/>
        <v>0.19516149051936532</v>
      </c>
      <c r="K55" s="1">
        <f t="shared" si="11"/>
        <v>5.2379677678591318E-5</v>
      </c>
      <c r="L55" s="1"/>
      <c r="M55" s="1">
        <f t="shared" si="5"/>
        <v>0.99394930935484982</v>
      </c>
      <c r="N55">
        <f t="shared" si="6"/>
        <v>7.6199000000000084E-3</v>
      </c>
      <c r="P55">
        <f t="shared" si="13"/>
        <v>1.5140832319535027</v>
      </c>
      <c r="Q55">
        <f t="shared" si="12"/>
        <v>7.7111625797744852</v>
      </c>
      <c r="R55">
        <f t="shared" si="7"/>
        <v>4.8513475174140251E-5</v>
      </c>
      <c r="S55">
        <f t="shared" si="8"/>
        <v>0.14947521805423705</v>
      </c>
    </row>
    <row r="56" spans="1:19" x14ac:dyDescent="0.3">
      <c r="A56" s="1">
        <v>443.18180000000001</v>
      </c>
      <c r="B56" s="2">
        <v>13.30217</v>
      </c>
      <c r="C56" s="1">
        <f t="shared" si="1"/>
        <v>0.13302169999999999</v>
      </c>
      <c r="D56" s="1"/>
      <c r="E56" s="1">
        <f t="shared" si="2"/>
        <v>9.1439963388736923E-4</v>
      </c>
      <c r="F56" s="1"/>
      <c r="G56" s="2">
        <f t="shared" si="3"/>
        <v>0.69782999999999973</v>
      </c>
      <c r="H56" s="2">
        <f t="shared" si="4"/>
        <v>6.9782999999999972E-3</v>
      </c>
      <c r="I56" s="2">
        <f t="shared" si="9"/>
        <v>4.7969278434693183E-5</v>
      </c>
      <c r="J56" s="2">
        <f t="shared" si="10"/>
        <v>0.19556256645328562</v>
      </c>
      <c r="K56" s="1">
        <f t="shared" si="11"/>
        <v>4.7969278434691835E-5</v>
      </c>
      <c r="L56" s="1"/>
      <c r="M56" s="1">
        <f t="shared" si="5"/>
        <v>0.9959919723128855</v>
      </c>
      <c r="N56">
        <f t="shared" si="6"/>
        <v>6.9782999999999972E-3</v>
      </c>
      <c r="P56">
        <f t="shared" si="13"/>
        <v>1.5136821560195823</v>
      </c>
      <c r="Q56">
        <f t="shared" si="12"/>
        <v>7.7091199168164488</v>
      </c>
      <c r="R56">
        <f t="shared" si="7"/>
        <v>4.4416843422647163E-5</v>
      </c>
      <c r="S56">
        <f t="shared" si="8"/>
        <v>0.12619794514800831</v>
      </c>
    </row>
    <row r="57" spans="1:19" x14ac:dyDescent="0.3">
      <c r="A57" s="1">
        <v>451.54239999999999</v>
      </c>
      <c r="B57" s="2">
        <v>13.341659999999999</v>
      </c>
      <c r="C57" s="1">
        <f t="shared" si="1"/>
        <v>0.1334166</v>
      </c>
      <c r="D57" s="1"/>
      <c r="E57" s="1">
        <f t="shared" si="2"/>
        <v>9.1711420162648343E-4</v>
      </c>
      <c r="F57" s="1"/>
      <c r="G57" s="2">
        <f t="shared" si="3"/>
        <v>0.65834000000000081</v>
      </c>
      <c r="H57" s="2">
        <f t="shared" si="4"/>
        <v>6.5834000000000083E-3</v>
      </c>
      <c r="I57" s="2">
        <f t="shared" si="9"/>
        <v>4.5254710695579099E-5</v>
      </c>
      <c r="J57" s="2">
        <f t="shared" si="10"/>
        <v>0.19594092298752708</v>
      </c>
      <c r="K57" s="1">
        <f t="shared" si="11"/>
        <v>4.525471069557855E-5</v>
      </c>
      <c r="L57" s="1"/>
      <c r="M57" s="1">
        <f t="shared" si="5"/>
        <v>0.99791892631850609</v>
      </c>
      <c r="N57">
        <f t="shared" si="6"/>
        <v>6.5834000000000083E-3</v>
      </c>
      <c r="P57">
        <f t="shared" si="13"/>
        <v>1.5133037994853409</v>
      </c>
      <c r="Q57">
        <f t="shared" si="12"/>
        <v>7.7071929628108284</v>
      </c>
      <c r="R57">
        <f t="shared" si="7"/>
        <v>4.1892832909358967E-5</v>
      </c>
      <c r="S57">
        <f t="shared" si="8"/>
        <v>0.11302222249476683</v>
      </c>
    </row>
    <row r="58" spans="1:19" x14ac:dyDescent="0.3">
      <c r="A58" s="1">
        <v>459.90230000000003</v>
      </c>
      <c r="B58" s="2">
        <v>13.34906</v>
      </c>
      <c r="C58" s="1">
        <f t="shared" si="1"/>
        <v>0.13349059999999999</v>
      </c>
      <c r="D58" s="1"/>
      <c r="E58" s="1">
        <f t="shared" si="2"/>
        <v>9.1762288233728211E-4</v>
      </c>
      <c r="F58" s="1"/>
      <c r="G58" s="2">
        <f t="shared" si="3"/>
        <v>0.6509400000000003</v>
      </c>
      <c r="H58" s="2">
        <f t="shared" si="4"/>
        <v>6.5094000000000029E-3</v>
      </c>
      <c r="I58" s="2">
        <f t="shared" si="9"/>
        <v>4.4746029984780258E-5</v>
      </c>
      <c r="J58" s="2">
        <f t="shared" si="10"/>
        <v>0.19631499532359684</v>
      </c>
      <c r="K58" s="1">
        <f t="shared" si="11"/>
        <v>4.474602998477933E-5</v>
      </c>
      <c r="L58" s="1"/>
      <c r="M58" s="1">
        <f t="shared" si="5"/>
        <v>0.99982406108200805</v>
      </c>
      <c r="N58">
        <f t="shared" si="6"/>
        <v>6.5094000000000029E-3</v>
      </c>
      <c r="P58">
        <f t="shared" si="13"/>
        <v>1.5129297271492712</v>
      </c>
      <c r="Q58">
        <f t="shared" si="12"/>
        <v>7.7052878280473269</v>
      </c>
      <c r="R58">
        <f t="shared" si="7"/>
        <v>4.1411701968491168E-5</v>
      </c>
      <c r="S58">
        <f t="shared" si="8"/>
        <v>0.11117743320204149</v>
      </c>
    </row>
    <row r="59" spans="1:19" x14ac:dyDescent="0.3">
      <c r="A59" s="1">
        <v>468.26150000000001</v>
      </c>
      <c r="B59" s="2">
        <v>13.31574</v>
      </c>
      <c r="C59" s="1">
        <f t="shared" si="1"/>
        <v>0.13315740000000001</v>
      </c>
      <c r="D59" s="1"/>
      <c r="E59" s="1">
        <f t="shared" si="2"/>
        <v>9.1533244432595584E-4</v>
      </c>
      <c r="F59" s="1"/>
      <c r="G59" s="2">
        <f t="shared" si="3"/>
        <v>0.68426000000000009</v>
      </c>
      <c r="H59" s="2">
        <f t="shared" si="4"/>
        <v>6.8426000000000008E-3</v>
      </c>
      <c r="I59" s="2">
        <f t="shared" si="9"/>
        <v>4.7036467996106754E-5</v>
      </c>
      <c r="J59" s="2">
        <f t="shared" si="10"/>
        <v>0.19670818256686989</v>
      </c>
      <c r="K59" s="1">
        <f t="shared" si="11"/>
        <v>4.7036467996107072E-5</v>
      </c>
      <c r="L59" s="1"/>
      <c r="M59" s="1">
        <f t="shared" si="5"/>
        <v>1.0018265472684906</v>
      </c>
      <c r="N59">
        <f t="shared" si="6"/>
        <v>6.8426000000000008E-3</v>
      </c>
      <c r="P59">
        <f t="shared" si="13"/>
        <v>1.512536539905998</v>
      </c>
      <c r="Q59">
        <f t="shared" si="12"/>
        <v>7.7032853418608438</v>
      </c>
      <c r="R59">
        <f t="shared" si="7"/>
        <v>4.3520150859490634E-5</v>
      </c>
      <c r="S59">
        <f t="shared" si="8"/>
        <v>0.12364486205262429</v>
      </c>
    </row>
    <row r="60" spans="1:19" x14ac:dyDescent="0.3">
      <c r="A60" s="3">
        <v>476.6225</v>
      </c>
      <c r="B60" s="4">
        <v>13.38114</v>
      </c>
      <c r="C60" s="1">
        <f t="shared" si="1"/>
        <v>0.1338114</v>
      </c>
      <c r="D60" s="1"/>
      <c r="E60" s="1">
        <f t="shared" si="2"/>
        <v>9.1982808195923164E-4</v>
      </c>
      <c r="F60" s="1"/>
      <c r="G60" s="2">
        <f t="shared" si="3"/>
        <v>0.61885999999999974</v>
      </c>
      <c r="H60" s="2">
        <f t="shared" si="4"/>
        <v>6.1885999999999972E-3</v>
      </c>
      <c r="I60" s="2">
        <f t="shared" si="9"/>
        <v>4.2540830362830811E-5</v>
      </c>
      <c r="J60" s="2">
        <f t="shared" si="10"/>
        <v>0.19706386644953353</v>
      </c>
      <c r="K60" s="1">
        <f t="shared" si="11"/>
        <v>4.2540830362831313E-5</v>
      </c>
      <c r="L60" s="1"/>
      <c r="M60" s="1">
        <f t="shared" si="5"/>
        <v>1.0036380304078198</v>
      </c>
      <c r="N60">
        <f t="shared" si="6"/>
        <v>6.1885999999999972E-3</v>
      </c>
      <c r="P60">
        <f t="shared" si="13"/>
        <v>1.5121808560233345</v>
      </c>
      <c r="Q60">
        <f t="shared" si="12"/>
        <v>7.7014738587215152</v>
      </c>
      <c r="R60">
        <f t="shared" si="7"/>
        <v>3.9351338818106888E-5</v>
      </c>
      <c r="S60">
        <f t="shared" si="8"/>
        <v>0.10172856313868596</v>
      </c>
    </row>
    <row r="61" spans="1:19" x14ac:dyDescent="0.3">
      <c r="A61" s="1">
        <v>484.98309999999998</v>
      </c>
      <c r="B61" s="2">
        <v>13.41816</v>
      </c>
      <c r="C61" s="1">
        <f t="shared" si="1"/>
        <v>0.13418160000000001</v>
      </c>
      <c r="D61" s="1"/>
      <c r="E61" s="1">
        <f t="shared" si="2"/>
        <v>9.2237286032595769E-4</v>
      </c>
      <c r="F61" s="1"/>
      <c r="G61" s="2">
        <f t="shared" si="3"/>
        <v>0.58183999999999969</v>
      </c>
      <c r="H61" s="2">
        <f t="shared" si="4"/>
        <v>5.818399999999997E-3</v>
      </c>
      <c r="I61" s="2">
        <f t="shared" si="9"/>
        <v>3.9996051996104899E-5</v>
      </c>
      <c r="J61" s="2">
        <f t="shared" si="10"/>
        <v>0.19739825744185216</v>
      </c>
      <c r="K61" s="1">
        <f t="shared" si="11"/>
        <v>3.9996051996104926E-5</v>
      </c>
      <c r="L61" s="1"/>
      <c r="M61" s="1">
        <f t="shared" si="5"/>
        <v>1.005341069747113</v>
      </c>
      <c r="N61">
        <f t="shared" si="6"/>
        <v>5.818399999999997E-3</v>
      </c>
      <c r="P61">
        <f t="shared" si="13"/>
        <v>1.5118464650310157</v>
      </c>
      <c r="Q61">
        <f t="shared" si="12"/>
        <v>7.6997708193822216</v>
      </c>
      <c r="R61">
        <f t="shared" si="7"/>
        <v>3.6989173493272491E-5</v>
      </c>
    </row>
    <row r="62" spans="1:19" x14ac:dyDescent="0.3">
      <c r="A62" s="1">
        <v>492.96039999999999</v>
      </c>
      <c r="B62" s="2">
        <v>13.287850000000001</v>
      </c>
      <c r="C62" s="1">
        <f t="shared" si="1"/>
        <v>0.13287850000000001</v>
      </c>
      <c r="D62" s="1"/>
      <c r="E62" s="1">
        <f t="shared" si="2"/>
        <v>9.1341526797133706E-4</v>
      </c>
      <c r="F62" s="1"/>
      <c r="G62" s="2">
        <f t="shared" si="3"/>
        <v>0.71214999999999939</v>
      </c>
      <c r="H62" s="2">
        <f t="shared" si="4"/>
        <v>7.1214999999999942E-3</v>
      </c>
      <c r="I62" s="2">
        <f t="shared" si="9"/>
        <v>4.8953644350725442E-5</v>
      </c>
      <c r="J62" s="2">
        <f t="shared" si="10"/>
        <v>0.19778877534893119</v>
      </c>
      <c r="K62" s="1">
        <f t="shared" si="11"/>
        <v>4.895364435072383E-5</v>
      </c>
      <c r="L62" s="1"/>
      <c r="M62" s="1">
        <f t="shared" si="5"/>
        <v>1.007329961115994</v>
      </c>
      <c r="N62">
        <f t="shared" si="6"/>
        <v>7.1214999999999942E-3</v>
      </c>
      <c r="P62">
        <f t="shared" si="13"/>
        <v>1.5114559471239368</v>
      </c>
      <c r="Q62">
        <f t="shared" si="12"/>
        <v>7.6977819280133408</v>
      </c>
      <c r="R62">
        <f t="shared" si="7"/>
        <v>4.5261645241312101E-5</v>
      </c>
    </row>
    <row r="63" spans="1:19" x14ac:dyDescent="0.3">
      <c r="A63" s="1">
        <v>498.14249999999998</v>
      </c>
      <c r="B63" s="2">
        <v>12.709709999999999</v>
      </c>
      <c r="C63" s="1">
        <f t="shared" si="1"/>
        <v>0.12709709999999999</v>
      </c>
      <c r="D63" s="1"/>
      <c r="E63" s="1">
        <f t="shared" si="2"/>
        <v>8.7367355633063146E-4</v>
      </c>
      <c r="F63" s="1"/>
      <c r="G63" s="2">
        <f t="shared" si="3"/>
        <v>1.2902900000000006</v>
      </c>
      <c r="H63" s="2">
        <f t="shared" si="4"/>
        <v>1.2902900000000005E-2</v>
      </c>
      <c r="I63" s="2">
        <f t="shared" si="9"/>
        <v>8.869535599143104E-5</v>
      </c>
      <c r="J63" s="2">
        <f t="shared" si="10"/>
        <v>0.19824840355321438</v>
      </c>
      <c r="K63" s="1">
        <f t="shared" si="11"/>
        <v>8.8695355991430497E-5</v>
      </c>
      <c r="L63" s="1"/>
      <c r="M63" s="1">
        <f t="shared" si="5"/>
        <v>1.0096708283382698</v>
      </c>
      <c r="N63">
        <f t="shared" si="6"/>
        <v>1.2902900000000005E-2</v>
      </c>
      <c r="P63">
        <f t="shared" si="13"/>
        <v>1.5109963189196536</v>
      </c>
      <c r="Q63">
        <f t="shared" si="12"/>
        <v>7.6954410607910653</v>
      </c>
      <c r="R63">
        <f t="shared" si="7"/>
        <v>8.1981168034400779E-5</v>
      </c>
    </row>
    <row r="64" spans="1:19" x14ac:dyDescent="0.3">
      <c r="A64" s="1">
        <v>499.87729999999999</v>
      </c>
      <c r="B64" s="2">
        <v>12.37964</v>
      </c>
      <c r="C64" s="1">
        <f t="shared" si="1"/>
        <v>0.1237964</v>
      </c>
      <c r="D64" s="1"/>
      <c r="E64" s="1">
        <f t="shared" si="2"/>
        <v>8.5098433440990693E-4</v>
      </c>
      <c r="F64" s="1"/>
      <c r="G64" s="2">
        <f t="shared" si="3"/>
        <v>1.6203599999999998</v>
      </c>
      <c r="H64" s="2">
        <f t="shared" si="4"/>
        <v>1.6203599999999999E-2</v>
      </c>
      <c r="I64" s="2">
        <f t="shared" si="9"/>
        <v>1.113845779121555E-4</v>
      </c>
      <c r="J64" s="2">
        <f t="shared" si="10"/>
        <v>0.1984416335189764</v>
      </c>
      <c r="K64" s="1">
        <f t="shared" si="11"/>
        <v>1.1138457791215952E-4</v>
      </c>
      <c r="L64" s="1"/>
      <c r="M64" s="1">
        <f t="shared" si="5"/>
        <v>1.010654940472814</v>
      </c>
      <c r="N64">
        <f t="shared" si="6"/>
        <v>1.6203599999999999E-2</v>
      </c>
      <c r="P64">
        <f t="shared" si="13"/>
        <v>1.5108030889538915</v>
      </c>
      <c r="Q64">
        <f t="shared" si="12"/>
        <v>7.6944569486565202</v>
      </c>
      <c r="R64">
        <f t="shared" si="7"/>
        <v>1.0293966290830309E-4</v>
      </c>
    </row>
    <row r="65" spans="1:18" x14ac:dyDescent="0.3">
      <c r="A65" s="1">
        <v>503.88589999999999</v>
      </c>
      <c r="B65" s="2">
        <v>12.34188</v>
      </c>
      <c r="C65" s="1">
        <f t="shared" si="1"/>
        <v>0.1234188</v>
      </c>
      <c r="D65" s="1"/>
      <c r="E65" s="1">
        <f t="shared" si="2"/>
        <v>8.483886879721011E-4</v>
      </c>
      <c r="F65" s="1"/>
      <c r="G65" s="2">
        <f t="shared" si="3"/>
        <v>1.6581200000000003</v>
      </c>
      <c r="H65" s="2">
        <f t="shared" si="4"/>
        <v>1.6581200000000004E-2</v>
      </c>
      <c r="I65" s="2">
        <f t="shared" si="9"/>
        <v>1.1398022434996133E-4</v>
      </c>
      <c r="J65" s="2">
        <f t="shared" si="10"/>
        <v>0.19889853464630566</v>
      </c>
      <c r="K65" s="1">
        <f t="shared" si="11"/>
        <v>1.1398022434996449E-4</v>
      </c>
      <c r="L65" s="1"/>
      <c r="M65" s="1">
        <f t="shared" si="5"/>
        <v>1.0129819188062128</v>
      </c>
      <c r="N65">
        <f t="shared" si="6"/>
        <v>1.6581200000000004E-2</v>
      </c>
      <c r="P65">
        <f t="shared" si="13"/>
        <v>1.5103461878265623</v>
      </c>
      <c r="Q65">
        <f t="shared" si="12"/>
        <v>7.6921299703231218</v>
      </c>
      <c r="R65">
        <f t="shared" si="7"/>
        <v>1.0530665682200875E-4</v>
      </c>
    </row>
    <row r="66" spans="1:18" x14ac:dyDescent="0.3">
      <c r="A66" s="1">
        <v>505.6583</v>
      </c>
      <c r="B66" s="2">
        <v>12.62724</v>
      </c>
      <c r="C66" s="1">
        <f t="shared" si="1"/>
        <v>0.12627240000000001</v>
      </c>
      <c r="D66" s="1"/>
      <c r="E66" s="1">
        <f t="shared" si="2"/>
        <v>8.6800451603068869E-4</v>
      </c>
      <c r="F66" s="1"/>
      <c r="G66" s="2">
        <f t="shared" si="3"/>
        <v>1.3727599999999995</v>
      </c>
      <c r="H66" s="2">
        <f t="shared" si="4"/>
        <v>1.3727599999999996E-2</v>
      </c>
      <c r="I66" s="2">
        <f t="shared" si="9"/>
        <v>9.4364396291373869E-5</v>
      </c>
      <c r="J66" s="2">
        <f t="shared" si="10"/>
        <v>0.1990657861022925</v>
      </c>
      <c r="K66" s="1">
        <f t="shared" si="11"/>
        <v>9.4364396291377975E-5</v>
      </c>
      <c r="L66" s="1"/>
      <c r="M66" s="1">
        <f t="shared" si="5"/>
        <v>1.0138337234769206</v>
      </c>
      <c r="N66">
        <f t="shared" si="6"/>
        <v>1.3727599999999996E-2</v>
      </c>
      <c r="P66">
        <f t="shared" si="13"/>
        <v>1.5101789363705755</v>
      </c>
      <c r="Q66">
        <f t="shared" si="12"/>
        <v>7.6912781656524141</v>
      </c>
      <c r="R66">
        <f t="shared" si="7"/>
        <v>8.7173882450887577E-5</v>
      </c>
    </row>
    <row r="67" spans="1:18" x14ac:dyDescent="0.3">
      <c r="A67" s="1">
        <v>505.79950000000002</v>
      </c>
      <c r="B67" s="2">
        <v>13.051259999999999</v>
      </c>
      <c r="C67" s="1">
        <f t="shared" si="1"/>
        <v>0.13051259999999998</v>
      </c>
      <c r="D67" s="1"/>
      <c r="E67" s="1">
        <f t="shared" si="2"/>
        <v>8.9715192075945989E-4</v>
      </c>
      <c r="F67" s="1"/>
      <c r="G67" s="2">
        <f t="shared" si="3"/>
        <v>0.9487400000000008</v>
      </c>
      <c r="H67" s="2">
        <f t="shared" si="4"/>
        <v>9.4874000000000087E-3</v>
      </c>
      <c r="I67" s="2">
        <f t="shared" si="9"/>
        <v>6.521699156260246E-5</v>
      </c>
      <c r="J67" s="2">
        <f t="shared" si="10"/>
        <v>0.19907499474150114</v>
      </c>
      <c r="K67" s="1">
        <f t="shared" si="11"/>
        <v>6.5216991562601294E-5</v>
      </c>
      <c r="L67" s="1"/>
      <c r="M67" s="1">
        <f t="shared" si="5"/>
        <v>1.0138806226912951</v>
      </c>
      <c r="N67">
        <f t="shared" si="6"/>
        <v>9.4874000000000087E-3</v>
      </c>
      <c r="P67">
        <f t="shared" ref="P67:P98" si="14">$O$3-J67</f>
        <v>1.5101697277313668</v>
      </c>
      <c r="Q67">
        <f t="shared" si="12"/>
        <v>7.6912312664380398</v>
      </c>
      <c r="R67">
        <f t="shared" si="7"/>
        <v>6.0247126171283498E-5</v>
      </c>
    </row>
    <row r="68" spans="1:18" x14ac:dyDescent="0.3">
      <c r="A68" s="1">
        <v>507.98309999999998</v>
      </c>
      <c r="B68" s="2">
        <v>13.370010000000001</v>
      </c>
      <c r="C68" s="1">
        <f t="shared" ref="C68:C117" si="15">B68/100</f>
        <v>0.13370010000000002</v>
      </c>
      <c r="D68" s="1"/>
      <c r="E68" s="1">
        <f t="shared" ref="E68:E117" si="16">C68*$D$3</f>
        <v>9.1906299867393576E-4</v>
      </c>
      <c r="F68" s="1"/>
      <c r="G68" s="2">
        <f t="shared" ref="G68:G117" si="17">$F$3-B68</f>
        <v>0.62998999999999938</v>
      </c>
      <c r="H68" s="2">
        <f t="shared" ref="H68:H117" si="18">G68/100</f>
        <v>6.2998999999999937E-3</v>
      </c>
      <c r="I68" s="2">
        <f t="shared" si="9"/>
        <v>4.3305913648126826E-5</v>
      </c>
      <c r="J68" s="2">
        <f t="shared" si="10"/>
        <v>0.19916955753454318</v>
      </c>
      <c r="K68" s="1">
        <f t="shared" si="11"/>
        <v>4.3305913648123784E-5</v>
      </c>
      <c r="L68" s="1"/>
      <c r="M68" s="1">
        <f t="shared" ref="M68:M117" si="19">J68/$L$3</f>
        <v>1.0143622270415422</v>
      </c>
      <c r="N68">
        <f t="shared" ref="N68:N117" si="20">(G68/100)</f>
        <v>6.2998999999999937E-3</v>
      </c>
      <c r="P68">
        <f t="shared" si="14"/>
        <v>1.5100751649383248</v>
      </c>
      <c r="Q68">
        <f t="shared" si="12"/>
        <v>7.6907496620877929</v>
      </c>
      <c r="R68">
        <f t="shared" ref="R68:R117" si="21">(($V$31+$V$32)*Q68*N68)</f>
        <v>4.0003278422452116E-5</v>
      </c>
    </row>
    <row r="69" spans="1:18" x14ac:dyDescent="0.3">
      <c r="A69" s="1">
        <v>509.31099999999998</v>
      </c>
      <c r="B69" s="2">
        <v>13.86168</v>
      </c>
      <c r="C69" s="1">
        <f t="shared" si="15"/>
        <v>0.13861679999999998</v>
      </c>
      <c r="D69" s="1"/>
      <c r="E69" s="1">
        <f t="shared" si="16"/>
        <v>9.528607074683204E-4</v>
      </c>
      <c r="F69" s="1"/>
      <c r="G69" s="2">
        <f t="shared" si="17"/>
        <v>0.13832000000000022</v>
      </c>
      <c r="H69" s="2">
        <f t="shared" si="18"/>
        <v>1.3832000000000022E-3</v>
      </c>
      <c r="I69" s="2">
        <f t="shared" ref="I69:I117" si="22">H69*$D$3</f>
        <v>9.5082048537419928E-6</v>
      </c>
      <c r="J69" s="2">
        <f t="shared" ref="J69:J117" si="23">(I69*(A69-A68))+J68</f>
        <v>0.19918218347976846</v>
      </c>
      <c r="K69" s="1">
        <f t="shared" ref="K69:K117" si="24">(J69-J68)/(A69-A68)</f>
        <v>9.5082048537354266E-6</v>
      </c>
      <c r="L69" s="1"/>
      <c r="M69" s="1">
        <f t="shared" si="19"/>
        <v>1.0144265304525439</v>
      </c>
      <c r="N69">
        <f t="shared" si="20"/>
        <v>1.3832000000000022E-3</v>
      </c>
      <c r="P69">
        <f t="shared" si="14"/>
        <v>1.5100625389930995</v>
      </c>
      <c r="Q69">
        <f t="shared" ref="Q69:Q117" si="25">P69/$L$3</f>
        <v>7.6906853586767907</v>
      </c>
      <c r="R69">
        <f t="shared" si="21"/>
        <v>8.7830079955295488E-6</v>
      </c>
    </row>
    <row r="70" spans="1:18" x14ac:dyDescent="0.3">
      <c r="A70" s="1">
        <v>510.84750000000003</v>
      </c>
      <c r="B70" s="2">
        <v>14.71875</v>
      </c>
      <c r="C70" s="1">
        <f t="shared" si="15"/>
        <v>0.1471875</v>
      </c>
      <c r="D70" s="1"/>
      <c r="E70" s="1">
        <f t="shared" si="16"/>
        <v>1.0117762448743112E-3</v>
      </c>
      <c r="F70" s="1"/>
      <c r="G70" s="2">
        <f t="shared" si="17"/>
        <v>-0.71875</v>
      </c>
      <c r="H70" s="2">
        <f t="shared" si="18"/>
        <v>-7.1875000000000003E-3</v>
      </c>
      <c r="I70" s="2">
        <f t="shared" si="22"/>
        <v>-4.9407332552248749E-5</v>
      </c>
      <c r="J70" s="2">
        <f t="shared" si="23"/>
        <v>0.19910626911330193</v>
      </c>
      <c r="K70" s="1">
        <f t="shared" si="24"/>
        <v>-4.9407332552249759E-5</v>
      </c>
      <c r="L70" s="1"/>
      <c r="M70" s="1">
        <f t="shared" si="19"/>
        <v>1.0140399017589492</v>
      </c>
      <c r="N70">
        <f t="shared" si="20"/>
        <v>-7.1875000000000003E-3</v>
      </c>
      <c r="P70">
        <f t="shared" si="14"/>
        <v>1.5101384533595661</v>
      </c>
      <c r="Q70">
        <f t="shared" si="25"/>
        <v>7.6910719873703854</v>
      </c>
      <c r="R70">
        <f t="shared" si="21"/>
        <v>-4.5641298115351888E-5</v>
      </c>
    </row>
    <row r="71" spans="1:18" x14ac:dyDescent="0.3">
      <c r="A71" s="1">
        <v>512.38049999999998</v>
      </c>
      <c r="B71" s="2">
        <v>15.39742</v>
      </c>
      <c r="C71" s="1">
        <f t="shared" si="15"/>
        <v>0.15397420000000001</v>
      </c>
      <c r="D71" s="1"/>
      <c r="E71" s="1">
        <f t="shared" si="16"/>
        <v>1.0584284527118551E-3</v>
      </c>
      <c r="F71" s="1"/>
      <c r="G71" s="2">
        <f t="shared" si="17"/>
        <v>-1.3974200000000003</v>
      </c>
      <c r="H71" s="2">
        <f t="shared" si="18"/>
        <v>-1.3974200000000003E-2</v>
      </c>
      <c r="I71" s="2">
        <f t="shared" si="22"/>
        <v>-9.6059540389792629E-5</v>
      </c>
      <c r="J71" s="2">
        <f t="shared" si="23"/>
        <v>0.19895900983788437</v>
      </c>
      <c r="K71" s="1">
        <f t="shared" si="24"/>
        <v>-9.6059540389800747E-5</v>
      </c>
      <c r="L71" s="1"/>
      <c r="M71" s="1">
        <f t="shared" si="19"/>
        <v>1.0132899164277864</v>
      </c>
      <c r="N71">
        <f t="shared" si="20"/>
        <v>-1.3974200000000003E-2</v>
      </c>
      <c r="P71">
        <f t="shared" si="14"/>
        <v>1.5102857126349836</v>
      </c>
      <c r="Q71">
        <f t="shared" si="25"/>
        <v>7.6918219727015478</v>
      </c>
      <c r="R71">
        <f t="shared" si="21"/>
        <v>-8.8746131820457687E-5</v>
      </c>
    </row>
    <row r="72" spans="1:18" x14ac:dyDescent="0.3">
      <c r="A72" s="1">
        <v>513.53459999999995</v>
      </c>
      <c r="B72" s="2">
        <v>16.12631</v>
      </c>
      <c r="C72" s="1">
        <f t="shared" si="15"/>
        <v>0.16126309999999999</v>
      </c>
      <c r="D72" s="1"/>
      <c r="E72" s="1">
        <f t="shared" si="16"/>
        <v>1.1085328153191713E-3</v>
      </c>
      <c r="F72" s="1"/>
      <c r="G72" s="2">
        <f t="shared" si="17"/>
        <v>-2.1263100000000001</v>
      </c>
      <c r="H72" s="2">
        <f t="shared" si="18"/>
        <v>-2.12631E-2</v>
      </c>
      <c r="I72" s="2">
        <f t="shared" si="22"/>
        <v>-1.4616390299710891E-4</v>
      </c>
      <c r="J72" s="2">
        <f t="shared" si="23"/>
        <v>0.19879032207743541</v>
      </c>
      <c r="K72" s="1">
        <f t="shared" si="24"/>
        <v>-1.4616390299710484E-4</v>
      </c>
      <c r="L72" s="1"/>
      <c r="M72" s="1">
        <f t="shared" si="19"/>
        <v>1.0124307967185209</v>
      </c>
      <c r="N72">
        <f t="shared" si="20"/>
        <v>-2.12631E-2</v>
      </c>
      <c r="P72">
        <f t="shared" si="14"/>
        <v>1.5104544003954326</v>
      </c>
      <c r="Q72">
        <f t="shared" si="25"/>
        <v>7.6926810924108135</v>
      </c>
      <c r="R72">
        <f t="shared" si="21"/>
        <v>-1.3505092538194677E-4</v>
      </c>
    </row>
    <row r="73" spans="1:18" x14ac:dyDescent="0.3">
      <c r="A73" s="1">
        <v>514.68979999999999</v>
      </c>
      <c r="B73" s="2">
        <v>16.917649999999998</v>
      </c>
      <c r="C73" s="1">
        <f t="shared" si="15"/>
        <v>0.16917649999999998</v>
      </c>
      <c r="D73" s="1"/>
      <c r="E73" s="1">
        <f t="shared" si="16"/>
        <v>1.1629300306818099E-3</v>
      </c>
      <c r="F73" s="1"/>
      <c r="G73" s="2">
        <f t="shared" si="17"/>
        <v>-2.9176499999999983</v>
      </c>
      <c r="H73" s="2">
        <f t="shared" si="18"/>
        <v>-2.9176499999999984E-2</v>
      </c>
      <c r="I73" s="2">
        <f t="shared" si="22"/>
        <v>-2.0056111835974744E-4</v>
      </c>
      <c r="J73" s="2">
        <f t="shared" si="23"/>
        <v>0.19855863387350622</v>
      </c>
      <c r="K73" s="1">
        <f t="shared" si="24"/>
        <v>-2.0056111835974681E-4</v>
      </c>
      <c r="L73" s="1"/>
      <c r="M73" s="1">
        <f t="shared" si="19"/>
        <v>1.0112508183853555</v>
      </c>
      <c r="N73">
        <f t="shared" si="20"/>
        <v>-2.9176499999999984E-2</v>
      </c>
      <c r="P73">
        <f t="shared" si="14"/>
        <v>1.5106860885993618</v>
      </c>
      <c r="Q73">
        <f t="shared" si="25"/>
        <v>7.6938610707439796</v>
      </c>
      <c r="R73">
        <f t="shared" si="21"/>
        <v>-1.853406948202627E-4</v>
      </c>
    </row>
    <row r="74" spans="1:18" x14ac:dyDescent="0.3">
      <c r="A74" s="1">
        <v>516.37940000000003</v>
      </c>
      <c r="B74" s="2">
        <v>17.83521</v>
      </c>
      <c r="C74" s="1">
        <f t="shared" si="15"/>
        <v>0.17835210000000001</v>
      </c>
      <c r="D74" s="1"/>
      <c r="E74" s="1">
        <f t="shared" si="16"/>
        <v>1.226003689195398E-3</v>
      </c>
      <c r="F74" s="1"/>
      <c r="G74" s="2">
        <f t="shared" si="17"/>
        <v>-3.83521</v>
      </c>
      <c r="H74" s="2">
        <f t="shared" si="18"/>
        <v>-3.83521E-2</v>
      </c>
      <c r="I74" s="2">
        <f t="shared" si="22"/>
        <v>-2.6363477687333552E-4</v>
      </c>
      <c r="J74" s="2">
        <f t="shared" si="23"/>
        <v>0.19811319655450102</v>
      </c>
      <c r="K74" s="1">
        <f t="shared" si="24"/>
        <v>-2.6363477687333877E-4</v>
      </c>
      <c r="L74" s="1"/>
      <c r="M74" s="1">
        <f t="shared" si="19"/>
        <v>1.0089822247483227</v>
      </c>
      <c r="N74">
        <f t="shared" si="20"/>
        <v>-3.83521E-2</v>
      </c>
      <c r="P74">
        <f t="shared" si="14"/>
        <v>1.5111315259183669</v>
      </c>
      <c r="Q74">
        <f t="shared" si="25"/>
        <v>7.6961296643810115</v>
      </c>
      <c r="R74">
        <f t="shared" si="21"/>
        <v>-2.4369957912195658E-4</v>
      </c>
    </row>
    <row r="75" spans="1:18" x14ac:dyDescent="0.3">
      <c r="A75" s="1">
        <v>517.89160000000004</v>
      </c>
      <c r="B75" s="2">
        <v>18.745539999999998</v>
      </c>
      <c r="C75" s="1">
        <f t="shared" si="15"/>
        <v>0.18745539999999999</v>
      </c>
      <c r="D75" s="1"/>
      <c r="E75" s="1">
        <f t="shared" si="16"/>
        <v>1.2885803529064082E-3</v>
      </c>
      <c r="F75" s="1"/>
      <c r="G75" s="2">
        <f t="shared" si="17"/>
        <v>-4.7455399999999983</v>
      </c>
      <c r="H75" s="2">
        <f t="shared" si="18"/>
        <v>-4.7455399999999981E-2</v>
      </c>
      <c r="I75" s="2">
        <f t="shared" si="22"/>
        <v>-3.2621144058434562E-4</v>
      </c>
      <c r="J75" s="2">
        <f t="shared" si="23"/>
        <v>0.19761989961404938</v>
      </c>
      <c r="K75" s="1">
        <f t="shared" si="24"/>
        <v>-3.2621144058433743E-4</v>
      </c>
      <c r="L75" s="1"/>
      <c r="M75" s="1">
        <f t="shared" si="19"/>
        <v>1.0064698840608031</v>
      </c>
      <c r="N75">
        <f t="shared" si="20"/>
        <v>-4.7455399999999981E-2</v>
      </c>
      <c r="P75">
        <f t="shared" si="14"/>
        <v>1.5116248228588185</v>
      </c>
      <c r="Q75">
        <f t="shared" si="25"/>
        <v>7.6986420050685309</v>
      </c>
      <c r="R75">
        <f t="shared" si="21"/>
        <v>-3.0164283740693066E-4</v>
      </c>
    </row>
    <row r="76" spans="1:18" x14ac:dyDescent="0.3">
      <c r="A76" s="1">
        <v>519.30510000000004</v>
      </c>
      <c r="B76" s="2">
        <v>19.79522</v>
      </c>
      <c r="C76" s="1">
        <f t="shared" si="15"/>
        <v>0.19795219999999999</v>
      </c>
      <c r="D76" s="1"/>
      <c r="E76" s="1">
        <f t="shared" si="16"/>
        <v>1.3607360243268526E-3</v>
      </c>
      <c r="F76" s="1"/>
      <c r="G76" s="2">
        <f t="shared" si="17"/>
        <v>-5.7952200000000005</v>
      </c>
      <c r="H76" s="2">
        <f t="shared" si="18"/>
        <v>-5.7952200000000002E-2</v>
      </c>
      <c r="I76" s="2">
        <f t="shared" si="22"/>
        <v>-3.9836711200479021E-4</v>
      </c>
      <c r="J76" s="2">
        <f t="shared" si="23"/>
        <v>0.1970568077012306</v>
      </c>
      <c r="K76" s="1">
        <f t="shared" si="24"/>
        <v>-3.9836711200479726E-4</v>
      </c>
      <c r="L76" s="1"/>
      <c r="M76" s="1">
        <f t="shared" si="19"/>
        <v>1.0036020804979173</v>
      </c>
      <c r="N76">
        <f t="shared" si="20"/>
        <v>-5.7952200000000002E-2</v>
      </c>
      <c r="P76">
        <f t="shared" si="14"/>
        <v>1.5121879147716373</v>
      </c>
      <c r="Q76">
        <f t="shared" si="25"/>
        <v>7.7015098086314167</v>
      </c>
      <c r="R76">
        <f t="shared" si="21"/>
        <v>-3.685013254442503E-4</v>
      </c>
    </row>
    <row r="77" spans="1:18" x14ac:dyDescent="0.3">
      <c r="A77" s="1">
        <v>520.99459999999999</v>
      </c>
      <c r="B77" s="2">
        <v>20.707350000000002</v>
      </c>
      <c r="C77" s="1">
        <f t="shared" si="15"/>
        <v>0.20707350000000002</v>
      </c>
      <c r="D77" s="1"/>
      <c r="E77" s="1">
        <f t="shared" si="16"/>
        <v>1.423436421183733E-3</v>
      </c>
      <c r="F77" s="1"/>
      <c r="G77" s="2">
        <f t="shared" si="17"/>
        <v>-6.7073500000000017</v>
      </c>
      <c r="H77" s="2">
        <f t="shared" si="18"/>
        <v>-6.7073500000000022E-2</v>
      </c>
      <c r="I77" s="2">
        <f t="shared" si="22"/>
        <v>-4.6106750886167058E-4</v>
      </c>
      <c r="J77" s="2">
        <f t="shared" si="23"/>
        <v>0.19627783414500882</v>
      </c>
      <c r="K77" s="1">
        <f t="shared" si="24"/>
        <v>-4.6106750886167568E-4</v>
      </c>
      <c r="L77" s="1"/>
      <c r="M77" s="1">
        <f t="shared" si="19"/>
        <v>0.99963480075357913</v>
      </c>
      <c r="N77">
        <f t="shared" si="20"/>
        <v>-6.7073500000000022E-2</v>
      </c>
      <c r="P77">
        <f t="shared" si="14"/>
        <v>1.5129668883278591</v>
      </c>
      <c r="Q77">
        <f t="shared" si="25"/>
        <v>7.7054770883757557</v>
      </c>
      <c r="R77">
        <f t="shared" si="21"/>
        <v>-4.2672074494983555E-4</v>
      </c>
    </row>
    <row r="78" spans="1:18" x14ac:dyDescent="0.3">
      <c r="A78" s="1">
        <v>523.14030000000002</v>
      </c>
      <c r="B78" s="2">
        <v>21.62763</v>
      </c>
      <c r="C78" s="1">
        <f t="shared" si="15"/>
        <v>0.2162763</v>
      </c>
      <c r="D78" s="1"/>
      <c r="E78" s="1">
        <f t="shared" si="16"/>
        <v>1.4866970542288577E-3</v>
      </c>
      <c r="F78" s="1"/>
      <c r="G78" s="2">
        <f t="shared" si="17"/>
        <v>-7.6276299999999999</v>
      </c>
      <c r="H78" s="2">
        <f t="shared" si="18"/>
        <v>-7.6276300000000005E-2</v>
      </c>
      <c r="I78" s="2">
        <f t="shared" si="22"/>
        <v>-5.2432814190679525E-4</v>
      </c>
      <c r="J78" s="2">
        <f t="shared" si="23"/>
        <v>0.19515278325091939</v>
      </c>
      <c r="K78" s="1">
        <f t="shared" si="24"/>
        <v>-5.2432814190679611E-4</v>
      </c>
      <c r="L78" s="1"/>
      <c r="M78" s="1">
        <f t="shared" si="19"/>
        <v>0.99390496360080183</v>
      </c>
      <c r="N78">
        <f t="shared" si="20"/>
        <v>-7.6276300000000005E-2</v>
      </c>
      <c r="P78">
        <f t="shared" si="14"/>
        <v>1.5140919392219485</v>
      </c>
      <c r="Q78">
        <f t="shared" si="25"/>
        <v>7.7112069255285327</v>
      </c>
      <c r="R78">
        <f t="shared" si="21"/>
        <v>-4.8562968897766676E-4</v>
      </c>
    </row>
    <row r="79" spans="1:18" x14ac:dyDescent="0.3">
      <c r="A79" s="1">
        <v>524.10749999999996</v>
      </c>
      <c r="B79" s="2">
        <v>22.526499999999999</v>
      </c>
      <c r="C79" s="1">
        <f t="shared" si="15"/>
        <v>0.22526499999999999</v>
      </c>
      <c r="D79" s="1"/>
      <c r="E79" s="1">
        <f t="shared" si="16"/>
        <v>1.5484859502444958E-3</v>
      </c>
      <c r="F79" s="1"/>
      <c r="G79" s="2">
        <f t="shared" si="17"/>
        <v>-8.5264999999999986</v>
      </c>
      <c r="H79" s="2">
        <f t="shared" si="18"/>
        <v>-8.526499999999998E-2</v>
      </c>
      <c r="I79" s="2">
        <f t="shared" si="22"/>
        <v>-5.8611703792243314E-4</v>
      </c>
      <c r="J79" s="2">
        <f t="shared" si="23"/>
        <v>0.19458589085184086</v>
      </c>
      <c r="K79" s="1">
        <f t="shared" si="24"/>
        <v>-5.8611703792242761E-4</v>
      </c>
      <c r="L79" s="1"/>
      <c r="M79" s="1">
        <f t="shared" si="19"/>
        <v>0.99101780432033559</v>
      </c>
      <c r="N79">
        <f t="shared" si="20"/>
        <v>-8.526499999999998E-2</v>
      </c>
      <c r="P79">
        <f t="shared" si="14"/>
        <v>1.514658831621027</v>
      </c>
      <c r="Q79">
        <f t="shared" si="25"/>
        <v>7.7140940848089983</v>
      </c>
      <c r="R79">
        <f t="shared" si="21"/>
        <v>-5.4306145867084865E-4</v>
      </c>
    </row>
    <row r="80" spans="1:18" x14ac:dyDescent="0.3">
      <c r="A80" s="1">
        <v>526.51750000000004</v>
      </c>
      <c r="B80" s="2">
        <v>23.35689</v>
      </c>
      <c r="C80" s="1">
        <f t="shared" si="15"/>
        <v>0.2335689</v>
      </c>
      <c r="D80" s="1"/>
      <c r="E80" s="1">
        <f t="shared" si="16"/>
        <v>1.6055674874661469E-3</v>
      </c>
      <c r="F80" s="1"/>
      <c r="G80" s="2">
        <f t="shared" si="17"/>
        <v>-9.3568899999999999</v>
      </c>
      <c r="H80" s="2">
        <f t="shared" si="18"/>
        <v>-9.3568899999999997E-2</v>
      </c>
      <c r="I80" s="2">
        <f t="shared" si="22"/>
        <v>-6.4319857514408448E-4</v>
      </c>
      <c r="J80" s="2">
        <f t="shared" si="23"/>
        <v>0.19303578228574356</v>
      </c>
      <c r="K80" s="1">
        <f t="shared" si="24"/>
        <v>-6.4319857514408708E-4</v>
      </c>
      <c r="L80" s="1"/>
      <c r="M80" s="1">
        <f t="shared" si="19"/>
        <v>0.98312316622038431</v>
      </c>
      <c r="N80">
        <f t="shared" si="20"/>
        <v>-9.3568899999999997E-2</v>
      </c>
      <c r="P80">
        <f t="shared" si="14"/>
        <v>1.5162089401871244</v>
      </c>
      <c r="Q80">
        <f t="shared" si="25"/>
        <v>7.7219887229089501</v>
      </c>
      <c r="R80">
        <f t="shared" si="21"/>
        <v>-5.9655974020568253E-4</v>
      </c>
    </row>
    <row r="81" spans="1:18" x14ac:dyDescent="0.3">
      <c r="A81" s="1">
        <v>527.7473</v>
      </c>
      <c r="B81" s="2">
        <v>24.075379999999999</v>
      </c>
      <c r="C81" s="1">
        <f t="shared" si="15"/>
        <v>0.24075379999999999</v>
      </c>
      <c r="D81" s="1"/>
      <c r="E81" s="1">
        <f t="shared" si="16"/>
        <v>1.6549569474528811E-3</v>
      </c>
      <c r="F81" s="1"/>
      <c r="G81" s="2">
        <f t="shared" si="17"/>
        <v>-10.075379999999999</v>
      </c>
      <c r="H81" s="2">
        <f t="shared" si="18"/>
        <v>-0.10075379999999999</v>
      </c>
      <c r="I81" s="2">
        <f t="shared" si="22"/>
        <v>-6.9258803513081867E-4</v>
      </c>
      <c r="J81" s="2">
        <f t="shared" si="23"/>
        <v>0.19218403752013971</v>
      </c>
      <c r="K81" s="1">
        <f t="shared" si="24"/>
        <v>-6.9258803513081563E-4</v>
      </c>
      <c r="L81" s="1"/>
      <c r="M81" s="1">
        <f t="shared" si="19"/>
        <v>0.97878526575003233</v>
      </c>
      <c r="N81">
        <f t="shared" si="20"/>
        <v>-0.10075379999999999</v>
      </c>
      <c r="P81">
        <f t="shared" si="14"/>
        <v>1.5170606849527282</v>
      </c>
      <c r="Q81">
        <f t="shared" si="25"/>
        <v>7.7263266233793022</v>
      </c>
      <c r="R81">
        <f t="shared" si="21"/>
        <v>-6.4272878785845986E-4</v>
      </c>
    </row>
    <row r="82" spans="1:18" x14ac:dyDescent="0.3">
      <c r="A82" s="1">
        <v>529.93320000000006</v>
      </c>
      <c r="B82" s="2">
        <v>24.829029999999999</v>
      </c>
      <c r="C82" s="1">
        <f t="shared" si="15"/>
        <v>0.24829029999999999</v>
      </c>
      <c r="D82" s="1"/>
      <c r="E82" s="1">
        <f t="shared" si="16"/>
        <v>1.7067633282222756E-3</v>
      </c>
      <c r="F82" s="1"/>
      <c r="G82" s="2">
        <f t="shared" si="17"/>
        <v>-10.829029999999999</v>
      </c>
      <c r="H82" s="2">
        <f t="shared" si="18"/>
        <v>-0.10829029999999999</v>
      </c>
      <c r="I82" s="2">
        <f t="shared" si="22"/>
        <v>-7.4439441590021314E-4</v>
      </c>
      <c r="J82" s="2">
        <f t="shared" si="23"/>
        <v>0.19055686576642339</v>
      </c>
      <c r="K82" s="1">
        <f t="shared" si="24"/>
        <v>-7.4439441590021368E-4</v>
      </c>
      <c r="L82" s="1"/>
      <c r="M82" s="1">
        <f t="shared" si="19"/>
        <v>0.97049814805840162</v>
      </c>
      <c r="N82">
        <f t="shared" si="20"/>
        <v>-0.10829029999999999</v>
      </c>
      <c r="P82">
        <f t="shared" si="14"/>
        <v>1.5186878567064446</v>
      </c>
      <c r="Q82">
        <f t="shared" si="25"/>
        <v>7.734613741070933</v>
      </c>
      <c r="R82">
        <f t="shared" si="21"/>
        <v>-6.9154658523654295E-4</v>
      </c>
    </row>
    <row r="83" spans="1:18" x14ac:dyDescent="0.3">
      <c r="A83" s="1">
        <v>532.33489999999995</v>
      </c>
      <c r="B83" s="2">
        <v>25.51416</v>
      </c>
      <c r="C83" s="1">
        <f t="shared" si="15"/>
        <v>0.25514160000000002</v>
      </c>
      <c r="D83" s="1"/>
      <c r="E83" s="1">
        <f t="shared" si="16"/>
        <v>1.7538596005722198E-3</v>
      </c>
      <c r="F83" s="1"/>
      <c r="G83" s="2">
        <f t="shared" si="17"/>
        <v>-11.51416</v>
      </c>
      <c r="H83" s="2">
        <f t="shared" si="18"/>
        <v>-0.11514160000000001</v>
      </c>
      <c r="I83" s="2">
        <f t="shared" si="22"/>
        <v>-7.9149068825015712E-4</v>
      </c>
      <c r="J83" s="2">
        <f t="shared" si="23"/>
        <v>0.18865594258045307</v>
      </c>
      <c r="K83" s="1">
        <f t="shared" si="24"/>
        <v>-7.9149068825015907E-4</v>
      </c>
      <c r="L83" s="1"/>
      <c r="M83" s="1">
        <f t="shared" si="19"/>
        <v>0.96081682577087613</v>
      </c>
      <c r="N83">
        <f t="shared" si="20"/>
        <v>-0.11514160000000001</v>
      </c>
      <c r="P83">
        <f t="shared" si="14"/>
        <v>1.5205887798924149</v>
      </c>
      <c r="Q83">
        <f t="shared" si="25"/>
        <v>7.7442950633584591</v>
      </c>
      <c r="R83">
        <f t="shared" si="21"/>
        <v>-7.3621965146392749E-4</v>
      </c>
    </row>
    <row r="84" spans="1:18" x14ac:dyDescent="0.3">
      <c r="A84" s="1">
        <v>535.38710000000003</v>
      </c>
      <c r="B84" s="2">
        <v>26.153020000000001</v>
      </c>
      <c r="C84" s="1">
        <f t="shared" si="15"/>
        <v>0.26153019999999999</v>
      </c>
      <c r="D84" s="1"/>
      <c r="E84" s="1">
        <f t="shared" si="16"/>
        <v>1.797775243666939E-3</v>
      </c>
      <c r="F84" s="1"/>
      <c r="G84" s="2">
        <f t="shared" si="17"/>
        <v>-12.153020000000001</v>
      </c>
      <c r="H84" s="2">
        <f t="shared" si="18"/>
        <v>-0.12153020000000002</v>
      </c>
      <c r="I84" s="2">
        <f t="shared" si="22"/>
        <v>-8.3540633134487668E-4</v>
      </c>
      <c r="J84" s="2">
        <f t="shared" si="23"/>
        <v>0.18610611537592217</v>
      </c>
      <c r="K84" s="1">
        <f t="shared" si="24"/>
        <v>-8.3540633134487462E-4</v>
      </c>
      <c r="L84" s="1"/>
      <c r="M84" s="1">
        <f t="shared" si="19"/>
        <v>0.94783066245467518</v>
      </c>
      <c r="N84">
        <f t="shared" si="20"/>
        <v>-0.12153020000000002</v>
      </c>
      <c r="P84">
        <f t="shared" si="14"/>
        <v>1.5231386070969457</v>
      </c>
      <c r="Q84">
        <f t="shared" si="25"/>
        <v>7.7572812266746594</v>
      </c>
      <c r="R84">
        <f t="shared" si="21"/>
        <v>-7.7837163802593138E-4</v>
      </c>
    </row>
    <row r="85" spans="1:18" x14ac:dyDescent="0.3">
      <c r="A85" s="1">
        <v>540.7867</v>
      </c>
      <c r="B85" s="2">
        <v>26.702870000000001</v>
      </c>
      <c r="C85" s="1">
        <f t="shared" si="15"/>
        <v>0.26702870000000001</v>
      </c>
      <c r="D85" s="1"/>
      <c r="E85" s="1">
        <f t="shared" si="16"/>
        <v>1.8355722826983881E-3</v>
      </c>
      <c r="F85" s="1"/>
      <c r="G85" s="2">
        <f t="shared" si="17"/>
        <v>-12.702870000000001</v>
      </c>
      <c r="H85" s="2">
        <f t="shared" si="18"/>
        <v>-0.12702869999999999</v>
      </c>
      <c r="I85" s="2">
        <f t="shared" si="22"/>
        <v>-8.7320337037632555E-4</v>
      </c>
      <c r="J85" s="2">
        <f t="shared" si="23"/>
        <v>0.18139116645723818</v>
      </c>
      <c r="K85" s="1">
        <f t="shared" si="24"/>
        <v>-8.732033703763275E-4</v>
      </c>
      <c r="L85" s="1"/>
      <c r="M85" s="1">
        <f t="shared" si="19"/>
        <v>0.92381762479597618</v>
      </c>
      <c r="N85">
        <f t="shared" si="20"/>
        <v>-0.12702869999999999</v>
      </c>
      <c r="P85">
        <f t="shared" si="14"/>
        <v>1.5278535560156299</v>
      </c>
      <c r="Q85">
        <f t="shared" si="25"/>
        <v>7.7812942643333587</v>
      </c>
      <c r="R85">
        <f t="shared" si="21"/>
        <v>-8.1610670667242797E-4</v>
      </c>
    </row>
    <row r="86" spans="1:18" x14ac:dyDescent="0.3">
      <c r="A86" s="1">
        <v>544.95770000000005</v>
      </c>
      <c r="B86" s="2">
        <v>25.881550000000001</v>
      </c>
      <c r="C86" s="1">
        <f t="shared" si="15"/>
        <v>0.25881550000000003</v>
      </c>
      <c r="D86" s="1"/>
      <c r="E86" s="1">
        <f t="shared" si="16"/>
        <v>1.7791142230506485E-3</v>
      </c>
      <c r="F86" s="1"/>
      <c r="G86" s="2">
        <f t="shared" si="17"/>
        <v>-11.881550000000001</v>
      </c>
      <c r="H86" s="2">
        <f t="shared" si="18"/>
        <v>-0.1188155</v>
      </c>
      <c r="I86" s="2">
        <f t="shared" si="22"/>
        <v>-8.1674531072858589E-4</v>
      </c>
      <c r="J86" s="2">
        <f t="shared" si="23"/>
        <v>0.1779845217661892</v>
      </c>
      <c r="K86" s="1">
        <f t="shared" si="24"/>
        <v>-8.1674531072858838E-4</v>
      </c>
      <c r="L86" s="1"/>
      <c r="M86" s="1">
        <f t="shared" si="19"/>
        <v>0.90646772585395352</v>
      </c>
      <c r="N86">
        <f t="shared" si="20"/>
        <v>-0.1188155</v>
      </c>
      <c r="P86">
        <f t="shared" si="14"/>
        <v>1.5312602007066787</v>
      </c>
      <c r="Q86">
        <f t="shared" si="25"/>
        <v>7.7986441632753811</v>
      </c>
      <c r="R86">
        <f t="shared" si="21"/>
        <v>-7.6504231815122321E-4</v>
      </c>
    </row>
    <row r="87" spans="1:18" x14ac:dyDescent="0.3">
      <c r="A87" s="1">
        <v>547.07280000000003</v>
      </c>
      <c r="B87" s="2">
        <v>25.213740000000001</v>
      </c>
      <c r="C87" s="1">
        <f t="shared" si="15"/>
        <v>0.25213740000000001</v>
      </c>
      <c r="D87" s="1"/>
      <c r="E87" s="1">
        <f t="shared" si="16"/>
        <v>1.73320853852652E-3</v>
      </c>
      <c r="F87" s="1"/>
      <c r="G87" s="2">
        <f t="shared" si="17"/>
        <v>-11.213740000000001</v>
      </c>
      <c r="H87" s="2">
        <f t="shared" si="18"/>
        <v>-0.11213740000000001</v>
      </c>
      <c r="I87" s="2">
        <f t="shared" si="22"/>
        <v>-7.7083962620445759E-4</v>
      </c>
      <c r="J87" s="2">
        <f t="shared" si="23"/>
        <v>0.17635411887280417</v>
      </c>
      <c r="K87" s="1">
        <f t="shared" si="24"/>
        <v>-7.7083962620445748E-4</v>
      </c>
      <c r="L87" s="1"/>
      <c r="M87" s="1">
        <f t="shared" si="19"/>
        <v>0.89816415210311962</v>
      </c>
      <c r="N87">
        <f t="shared" si="20"/>
        <v>-0.11213740000000001</v>
      </c>
      <c r="P87">
        <f t="shared" si="14"/>
        <v>1.5328906036000638</v>
      </c>
      <c r="Q87">
        <f t="shared" si="25"/>
        <v>7.8069477370262153</v>
      </c>
      <c r="R87">
        <f t="shared" si="21"/>
        <v>-7.2281142475721862E-4</v>
      </c>
    </row>
    <row r="88" spans="1:18" x14ac:dyDescent="0.3">
      <c r="A88" s="1">
        <v>548.27660000000003</v>
      </c>
      <c r="B88" s="2">
        <v>24.58212</v>
      </c>
      <c r="C88" s="1">
        <f t="shared" si="15"/>
        <v>0.24582119999999999</v>
      </c>
      <c r="D88" s="1"/>
      <c r="E88" s="1">
        <f t="shared" si="16"/>
        <v>1.6897905776407441E-3</v>
      </c>
      <c r="F88" s="1"/>
      <c r="G88" s="2">
        <f t="shared" si="17"/>
        <v>-10.58212</v>
      </c>
      <c r="H88" s="2">
        <f t="shared" si="18"/>
        <v>-0.1058212</v>
      </c>
      <c r="I88" s="2">
        <f t="shared" si="22"/>
        <v>-7.2742166531868178E-4</v>
      </c>
      <c r="J88" s="2">
        <f t="shared" si="23"/>
        <v>0.17547844867209353</v>
      </c>
      <c r="K88" s="1">
        <f t="shared" si="24"/>
        <v>-7.2742166531868818E-4</v>
      </c>
      <c r="L88" s="1"/>
      <c r="M88" s="1">
        <f t="shared" si="19"/>
        <v>0.89370440039235577</v>
      </c>
      <c r="N88">
        <f t="shared" si="20"/>
        <v>-0.1058212</v>
      </c>
      <c r="P88">
        <f t="shared" si="14"/>
        <v>1.5337662738007745</v>
      </c>
      <c r="Q88">
        <f t="shared" si="25"/>
        <v>7.8114074887369789</v>
      </c>
      <c r="R88">
        <f t="shared" si="21"/>
        <v>-6.8248833015777208E-4</v>
      </c>
    </row>
    <row r="89" spans="1:18" x14ac:dyDescent="0.3">
      <c r="A89" s="1">
        <v>549.78290000000004</v>
      </c>
      <c r="B89" s="2">
        <v>23.874040000000001</v>
      </c>
      <c r="C89" s="1">
        <f t="shared" si="15"/>
        <v>0.23874040000000002</v>
      </c>
      <c r="D89" s="1"/>
      <c r="E89" s="1">
        <f t="shared" si="16"/>
        <v>1.6411167076809581E-3</v>
      </c>
      <c r="F89" s="1"/>
      <c r="G89" s="2">
        <f t="shared" si="17"/>
        <v>-9.8740400000000008</v>
      </c>
      <c r="H89" s="2">
        <f t="shared" si="18"/>
        <v>-9.8740400000000006E-2</v>
      </c>
      <c r="I89" s="2">
        <f t="shared" si="22"/>
        <v>-6.7874779535889555E-4</v>
      </c>
      <c r="J89" s="2">
        <f t="shared" si="23"/>
        <v>0.17445605086794441</v>
      </c>
      <c r="K89" s="1">
        <f t="shared" si="24"/>
        <v>-6.7874779535889913E-4</v>
      </c>
      <c r="L89" s="1"/>
      <c r="M89" s="1">
        <f t="shared" si="19"/>
        <v>0.88849737113358362</v>
      </c>
      <c r="N89">
        <f t="shared" si="20"/>
        <v>-9.8740400000000006E-2</v>
      </c>
      <c r="P89">
        <f t="shared" si="14"/>
        <v>1.5347886716049235</v>
      </c>
      <c r="Q89">
        <f t="shared" si="25"/>
        <v>7.8166145179957507</v>
      </c>
      <c r="R89">
        <f t="shared" si="21"/>
        <v>-6.3724557897712453E-4</v>
      </c>
    </row>
    <row r="90" spans="1:18" x14ac:dyDescent="0.3">
      <c r="A90" s="1">
        <v>551.28840000000002</v>
      </c>
      <c r="B90" s="2">
        <v>23.120709999999999</v>
      </c>
      <c r="C90" s="1">
        <f t="shared" si="15"/>
        <v>0.2312071</v>
      </c>
      <c r="D90" s="1"/>
      <c r="E90" s="1">
        <f t="shared" si="16"/>
        <v>1.5893323239152739E-3</v>
      </c>
      <c r="F90" s="1"/>
      <c r="G90" s="2">
        <f t="shared" si="17"/>
        <v>-9.120709999999999</v>
      </c>
      <c r="H90" s="2">
        <f t="shared" si="18"/>
        <v>-9.1207099999999985E-2</v>
      </c>
      <c r="I90" s="2">
        <f t="shared" si="22"/>
        <v>-6.2696341159321125E-4</v>
      </c>
      <c r="J90" s="2">
        <f t="shared" si="23"/>
        <v>0.17351215745179085</v>
      </c>
      <c r="K90" s="1">
        <f t="shared" si="24"/>
        <v>-6.2696341159320323E-4</v>
      </c>
      <c r="L90" s="1"/>
      <c r="M90" s="1">
        <f t="shared" si="19"/>
        <v>0.88369016143973611</v>
      </c>
      <c r="N90">
        <f t="shared" si="20"/>
        <v>-9.1207099999999985E-2</v>
      </c>
      <c r="P90">
        <f t="shared" si="14"/>
        <v>1.5357325650210771</v>
      </c>
      <c r="Q90">
        <f t="shared" si="25"/>
        <v>7.8214217276895983</v>
      </c>
      <c r="R90">
        <f t="shared" si="21"/>
        <v>-5.8898957060798604E-4</v>
      </c>
    </row>
    <row r="91" spans="1:18" x14ac:dyDescent="0.3">
      <c r="A91" s="1">
        <v>552.79290000000003</v>
      </c>
      <c r="B91" s="2">
        <v>22.319880000000001</v>
      </c>
      <c r="C91" s="1">
        <f t="shared" si="15"/>
        <v>0.2231988</v>
      </c>
      <c r="D91" s="1"/>
      <c r="E91" s="1">
        <f t="shared" si="16"/>
        <v>1.534282759911354E-3</v>
      </c>
      <c r="F91" s="1"/>
      <c r="G91" s="2">
        <f t="shared" si="17"/>
        <v>-8.3198800000000013</v>
      </c>
      <c r="H91" s="2">
        <f t="shared" si="18"/>
        <v>-8.3198800000000017E-2</v>
      </c>
      <c r="I91" s="2">
        <f t="shared" si="22"/>
        <v>-5.7191384758929168E-4</v>
      </c>
      <c r="J91" s="2">
        <f t="shared" si="23"/>
        <v>0.17265171306809277</v>
      </c>
      <c r="K91" s="1">
        <f t="shared" si="24"/>
        <v>-5.7191384758928875E-4</v>
      </c>
      <c r="L91" s="1"/>
      <c r="M91" s="1">
        <f t="shared" si="19"/>
        <v>0.87930795417825736</v>
      </c>
      <c r="N91">
        <f t="shared" si="20"/>
        <v>-8.3198800000000017E-2</v>
      </c>
      <c r="P91">
        <f t="shared" si="14"/>
        <v>1.5365930094047753</v>
      </c>
      <c r="Q91">
        <f t="shared" si="25"/>
        <v>7.825803934951078</v>
      </c>
      <c r="R91">
        <f t="shared" si="21"/>
        <v>-5.3757526712774363E-4</v>
      </c>
    </row>
    <row r="92" spans="1:18" x14ac:dyDescent="0.3">
      <c r="A92" s="1">
        <v>553.99239999999998</v>
      </c>
      <c r="B92" s="2">
        <v>21.46312</v>
      </c>
      <c r="C92" s="1">
        <f t="shared" si="15"/>
        <v>0.21463119999999999</v>
      </c>
      <c r="D92" s="1"/>
      <c r="E92" s="1">
        <f t="shared" si="16"/>
        <v>1.4753885321027076E-3</v>
      </c>
      <c r="F92" s="1"/>
      <c r="G92" s="2">
        <f t="shared" si="17"/>
        <v>-7.46312</v>
      </c>
      <c r="H92" s="2">
        <f t="shared" si="18"/>
        <v>-7.4631199999999995E-2</v>
      </c>
      <c r="I92" s="2">
        <f t="shared" si="22"/>
        <v>-5.1301961978064508E-4</v>
      </c>
      <c r="J92" s="2">
        <f t="shared" si="23"/>
        <v>0.1720363460341659</v>
      </c>
      <c r="K92" s="1">
        <f t="shared" si="24"/>
        <v>-5.1301961978065516E-4</v>
      </c>
      <c r="L92" s="1"/>
      <c r="M92" s="1">
        <f t="shared" si="19"/>
        <v>0.87617391560976909</v>
      </c>
      <c r="N92">
        <f t="shared" si="20"/>
        <v>-7.4631199999999995E-2</v>
      </c>
      <c r="P92">
        <f t="shared" si="14"/>
        <v>1.5372083764387021</v>
      </c>
      <c r="Q92">
        <f t="shared" si="25"/>
        <v>7.8289379735195661</v>
      </c>
      <c r="R92">
        <f t="shared" si="21"/>
        <v>-4.8241025455386265E-4</v>
      </c>
    </row>
    <row r="93" spans="1:18" x14ac:dyDescent="0.3">
      <c r="A93" s="1">
        <v>555.80290000000002</v>
      </c>
      <c r="B93" s="2">
        <v>20.765720000000002</v>
      </c>
      <c r="C93" s="1">
        <f t="shared" si="15"/>
        <v>0.20765720000000001</v>
      </c>
      <c r="D93" s="1"/>
      <c r="E93" s="1">
        <f t="shared" si="16"/>
        <v>1.4274488121417501E-3</v>
      </c>
      <c r="F93" s="1"/>
      <c r="G93" s="2">
        <f t="shared" si="17"/>
        <v>-6.7657200000000017</v>
      </c>
      <c r="H93" s="2">
        <f t="shared" si="18"/>
        <v>-6.7657200000000015E-2</v>
      </c>
      <c r="I93" s="2">
        <f t="shared" si="22"/>
        <v>-4.6507989981968759E-4</v>
      </c>
      <c r="J93" s="2">
        <f t="shared" si="23"/>
        <v>0.17119431887554235</v>
      </c>
      <c r="K93" s="1">
        <f t="shared" si="24"/>
        <v>-4.650798998196807E-4</v>
      </c>
      <c r="L93" s="1"/>
      <c r="M93" s="1">
        <f t="shared" si="19"/>
        <v>0.87188550650536711</v>
      </c>
      <c r="N93">
        <f t="shared" si="20"/>
        <v>-6.7657200000000015E-2</v>
      </c>
      <c r="P93">
        <f t="shared" si="14"/>
        <v>1.5380504035973257</v>
      </c>
      <c r="Q93">
        <f t="shared" si="25"/>
        <v>7.8332263826239679</v>
      </c>
      <c r="R93">
        <f t="shared" si="21"/>
        <v>-4.3757041665184988E-4</v>
      </c>
    </row>
    <row r="94" spans="1:18" x14ac:dyDescent="0.3">
      <c r="A94" s="1">
        <v>557.61210000000005</v>
      </c>
      <c r="B94" s="2">
        <v>19.996099999999998</v>
      </c>
      <c r="C94" s="1">
        <f t="shared" si="15"/>
        <v>0.19996099999999997</v>
      </c>
      <c r="D94" s="1"/>
      <c r="E94" s="1">
        <f t="shared" si="16"/>
        <v>1.3745446434059421E-3</v>
      </c>
      <c r="F94" s="1"/>
      <c r="G94" s="2">
        <f t="shared" si="17"/>
        <v>-5.9960999999999984</v>
      </c>
      <c r="H94" s="2">
        <f t="shared" si="18"/>
        <v>-5.9960999999999987E-2</v>
      </c>
      <c r="I94" s="2">
        <f t="shared" si="22"/>
        <v>-4.1217573108387983E-4</v>
      </c>
      <c r="J94" s="2">
        <f t="shared" si="23"/>
        <v>0.17044861054286536</v>
      </c>
      <c r="K94" s="1">
        <f t="shared" si="24"/>
        <v>-4.1217573108388649E-4</v>
      </c>
      <c r="L94" s="1"/>
      <c r="M94" s="1">
        <f t="shared" si="19"/>
        <v>0.86808764515335568</v>
      </c>
      <c r="N94">
        <f t="shared" si="20"/>
        <v>-5.9960999999999987E-2</v>
      </c>
      <c r="P94">
        <f t="shared" si="14"/>
        <v>1.5387961119300027</v>
      </c>
      <c r="Q94">
        <f t="shared" si="25"/>
        <v>7.8370242439759794</v>
      </c>
      <c r="R94">
        <f t="shared" si="21"/>
        <v>-3.8798354908227975E-4</v>
      </c>
    </row>
    <row r="95" spans="1:18" x14ac:dyDescent="0.3">
      <c r="A95" s="1">
        <v>558.81420000000003</v>
      </c>
      <c r="B95" s="2">
        <v>19.278420000000001</v>
      </c>
      <c r="C95" s="1">
        <f t="shared" si="15"/>
        <v>0.19278420000000002</v>
      </c>
      <c r="D95" s="1"/>
      <c r="E95" s="1">
        <f t="shared" si="16"/>
        <v>1.3252108633348499E-3</v>
      </c>
      <c r="F95" s="1"/>
      <c r="G95" s="2">
        <f t="shared" si="17"/>
        <v>-5.2784200000000006</v>
      </c>
      <c r="H95" s="2">
        <f t="shared" si="18"/>
        <v>-5.2784200000000003E-2</v>
      </c>
      <c r="I95" s="2">
        <f t="shared" si="22"/>
        <v>-3.6284195101278727E-4</v>
      </c>
      <c r="J95" s="2">
        <f t="shared" si="23"/>
        <v>0.17001243823355291</v>
      </c>
      <c r="K95" s="1">
        <f t="shared" si="24"/>
        <v>-3.6284195101277681E-4</v>
      </c>
      <c r="L95" s="1"/>
      <c r="M95" s="1">
        <f t="shared" si="19"/>
        <v>0.86586623782321548</v>
      </c>
      <c r="N95">
        <f t="shared" si="20"/>
        <v>-5.2784200000000003E-2</v>
      </c>
      <c r="P95">
        <f t="shared" si="14"/>
        <v>1.5392322842393151</v>
      </c>
      <c r="Q95">
        <f t="shared" si="25"/>
        <v>7.8392456513061193</v>
      </c>
      <c r="R95">
        <f t="shared" si="21"/>
        <v>-3.4164216982858595E-4</v>
      </c>
    </row>
    <row r="96" spans="1:18" x14ac:dyDescent="0.3">
      <c r="A96" s="1">
        <v>560.70000000000005</v>
      </c>
      <c r="B96" s="2">
        <v>18.54194</v>
      </c>
      <c r="C96" s="1">
        <f t="shared" si="15"/>
        <v>0.18541940000000001</v>
      </c>
      <c r="D96" s="1"/>
      <c r="E96" s="1">
        <f t="shared" si="16"/>
        <v>1.2745847592957817E-3</v>
      </c>
      <c r="F96" s="1"/>
      <c r="G96" s="2">
        <f t="shared" si="17"/>
        <v>-4.5419400000000003</v>
      </c>
      <c r="H96" s="2">
        <f t="shared" si="18"/>
        <v>-4.5419400000000006E-2</v>
      </c>
      <c r="I96" s="2">
        <f t="shared" si="22"/>
        <v>-3.1221584697371921E-4</v>
      </c>
      <c r="J96" s="2">
        <f t="shared" si="23"/>
        <v>0.16942366158932987</v>
      </c>
      <c r="K96" s="1">
        <f t="shared" si="24"/>
        <v>-3.1221584697372132E-4</v>
      </c>
      <c r="L96" s="1"/>
      <c r="M96" s="1">
        <f t="shared" si="19"/>
        <v>0.86286762299745046</v>
      </c>
      <c r="N96">
        <f t="shared" si="20"/>
        <v>-4.5419400000000006E-2</v>
      </c>
      <c r="P96">
        <f t="shared" si="14"/>
        <v>1.5398210608835381</v>
      </c>
      <c r="Q96">
        <f t="shared" si="25"/>
        <v>7.8422442661318845</v>
      </c>
      <c r="R96">
        <f t="shared" si="21"/>
        <v>-2.9408644812594877E-4</v>
      </c>
    </row>
    <row r="97" spans="1:18" x14ac:dyDescent="0.3">
      <c r="A97" s="1">
        <v>562.58460000000002</v>
      </c>
      <c r="B97" s="2">
        <v>17.745629999999998</v>
      </c>
      <c r="C97" s="1">
        <f t="shared" si="15"/>
        <v>0.17745629999999998</v>
      </c>
      <c r="D97" s="1"/>
      <c r="E97" s="1">
        <f t="shared" si="16"/>
        <v>1.2198459029692686E-3</v>
      </c>
      <c r="F97" s="1"/>
      <c r="G97" s="2">
        <f t="shared" si="17"/>
        <v>-3.7456299999999985</v>
      </c>
      <c r="H97" s="2">
        <f t="shared" si="18"/>
        <v>-3.7456299999999984E-2</v>
      </c>
      <c r="I97" s="2">
        <f t="shared" si="22"/>
        <v>-2.5747699064720611E-4</v>
      </c>
      <c r="J97" s="2">
        <f t="shared" si="23"/>
        <v>0.16893842045275614</v>
      </c>
      <c r="K97" s="1">
        <f t="shared" si="24"/>
        <v>-2.5747699064720774E-4</v>
      </c>
      <c r="L97" s="1"/>
      <c r="M97" s="1">
        <f t="shared" si="19"/>
        <v>0.86039631018217888</v>
      </c>
      <c r="N97">
        <f t="shared" si="20"/>
        <v>-3.7456299999999984E-2</v>
      </c>
      <c r="P97">
        <f t="shared" si="14"/>
        <v>1.5403063020201118</v>
      </c>
      <c r="Q97">
        <f t="shared" si="25"/>
        <v>7.8447155789471559</v>
      </c>
      <c r="R97">
        <f t="shared" si="21"/>
        <v>-2.426025330085996E-4</v>
      </c>
    </row>
    <row r="98" spans="1:18" x14ac:dyDescent="0.3">
      <c r="A98" s="1">
        <v>564.09259999999995</v>
      </c>
      <c r="B98" s="2">
        <v>17.12125</v>
      </c>
      <c r="C98" s="1">
        <f t="shared" si="15"/>
        <v>0.17121249999999999</v>
      </c>
      <c r="D98" s="1"/>
      <c r="E98" s="1">
        <f t="shared" si="16"/>
        <v>1.1769256242924364E-3</v>
      </c>
      <c r="F98" s="1"/>
      <c r="G98" s="2">
        <f t="shared" si="17"/>
        <v>-3.1212499999999999</v>
      </c>
      <c r="H98" s="2">
        <f t="shared" si="18"/>
        <v>-3.1212499999999997E-2</v>
      </c>
      <c r="I98" s="2">
        <f t="shared" si="22"/>
        <v>-2.1455671197037409E-4</v>
      </c>
      <c r="J98" s="2">
        <f t="shared" si="23"/>
        <v>0.16861486893110483</v>
      </c>
      <c r="K98" s="1">
        <f t="shared" si="24"/>
        <v>-2.1455671197037596E-4</v>
      </c>
      <c r="L98" s="1"/>
      <c r="M98" s="1">
        <f t="shared" si="19"/>
        <v>0.85874847581367608</v>
      </c>
      <c r="N98">
        <f t="shared" si="20"/>
        <v>-3.1212499999999997E-2</v>
      </c>
      <c r="P98">
        <f t="shared" si="14"/>
        <v>1.5406298535417631</v>
      </c>
      <c r="Q98">
        <f t="shared" si="25"/>
        <v>7.8463634133156583</v>
      </c>
      <c r="R98">
        <f t="shared" si="21"/>
        <v>-2.0220422622710141E-4</v>
      </c>
    </row>
    <row r="99" spans="1:18" x14ac:dyDescent="0.3">
      <c r="A99" s="1">
        <v>566.36</v>
      </c>
      <c r="B99" s="2">
        <v>16.472439999999999</v>
      </c>
      <c r="C99" s="1">
        <f t="shared" si="15"/>
        <v>0.16472439999999999</v>
      </c>
      <c r="D99" s="1"/>
      <c r="E99" s="1">
        <f t="shared" si="16"/>
        <v>1.1323260118636025E-3</v>
      </c>
      <c r="F99" s="1"/>
      <c r="G99" s="2">
        <f t="shared" si="17"/>
        <v>-2.4724399999999989</v>
      </c>
      <c r="H99" s="2">
        <f t="shared" si="18"/>
        <v>-2.472439999999999E-2</v>
      </c>
      <c r="I99" s="2">
        <f t="shared" si="22"/>
        <v>-1.6995709954153995E-4</v>
      </c>
      <c r="J99" s="2">
        <f t="shared" si="23"/>
        <v>0.16822950820360433</v>
      </c>
      <c r="K99" s="1">
        <f t="shared" si="24"/>
        <v>-1.6995709954154288E-4</v>
      </c>
      <c r="L99" s="1"/>
      <c r="M99" s="1">
        <f t="shared" si="19"/>
        <v>0.85678584974470984</v>
      </c>
      <c r="N99">
        <f t="shared" si="20"/>
        <v>-2.472439999999999E-2</v>
      </c>
      <c r="P99">
        <f t="shared" ref="P99:P117" si="26">$O$3-J99</f>
        <v>1.5410152142692637</v>
      </c>
      <c r="Q99">
        <f t="shared" si="25"/>
        <v>7.8483260393846255</v>
      </c>
      <c r="R99">
        <f t="shared" si="21"/>
        <v>-1.6021237244913595E-4</v>
      </c>
    </row>
    <row r="100" spans="1:18" x14ac:dyDescent="0.3">
      <c r="A100" s="1">
        <v>570.14610000000005</v>
      </c>
      <c r="B100" s="2">
        <v>15.75576</v>
      </c>
      <c r="C100" s="1">
        <f t="shared" si="15"/>
        <v>0.15755759999999999</v>
      </c>
      <c r="D100" s="1"/>
      <c r="E100" s="1">
        <f t="shared" si="16"/>
        <v>1.0830609724291041E-3</v>
      </c>
      <c r="F100" s="1"/>
      <c r="G100" s="2">
        <f t="shared" si="17"/>
        <v>-1.7557600000000004</v>
      </c>
      <c r="H100" s="2">
        <f t="shared" si="18"/>
        <v>-1.7557600000000003E-2</v>
      </c>
      <c r="I100" s="2">
        <f t="shared" si="22"/>
        <v>-1.2069206010704177E-4</v>
      </c>
      <c r="J100" s="2">
        <f t="shared" si="23"/>
        <v>0.16777255599483304</v>
      </c>
      <c r="K100" s="1">
        <f t="shared" si="24"/>
        <v>-1.2069206010704537E-4</v>
      </c>
      <c r="L100" s="1"/>
      <c r="M100" s="1">
        <f t="shared" si="19"/>
        <v>0.85445861125566314</v>
      </c>
      <c r="N100">
        <f t="shared" si="20"/>
        <v>-1.7557600000000003E-2</v>
      </c>
      <c r="P100">
        <f t="shared" si="26"/>
        <v>1.5414721664780349</v>
      </c>
      <c r="Q100">
        <f t="shared" si="25"/>
        <v>7.8506532778736711</v>
      </c>
      <c r="R100">
        <f t="shared" si="21"/>
        <v>-1.1380574913175568E-4</v>
      </c>
    </row>
    <row r="101" spans="1:18" x14ac:dyDescent="0.3">
      <c r="A101" s="1">
        <v>574.56650000000002</v>
      </c>
      <c r="B101" s="2">
        <v>15.08975</v>
      </c>
      <c r="C101" s="1">
        <f t="shared" si="15"/>
        <v>0.15089750000000002</v>
      </c>
      <c r="D101" s="1"/>
      <c r="E101" s="1">
        <f t="shared" si="16"/>
        <v>1.0372790210508461E-3</v>
      </c>
      <c r="F101" s="1"/>
      <c r="G101" s="2">
        <f t="shared" si="17"/>
        <v>-1.0897500000000004</v>
      </c>
      <c r="H101" s="2">
        <f t="shared" si="18"/>
        <v>-1.0897500000000004E-2</v>
      </c>
      <c r="I101" s="2">
        <f t="shared" si="22"/>
        <v>-7.4910108728783436E-5</v>
      </c>
      <c r="J101" s="2">
        <f t="shared" si="23"/>
        <v>0.16744142335020834</v>
      </c>
      <c r="K101" s="1">
        <f t="shared" si="24"/>
        <v>-7.4910108728780373E-5</v>
      </c>
      <c r="L101" s="1"/>
      <c r="M101" s="1">
        <f t="shared" si="19"/>
        <v>0.85277216654490751</v>
      </c>
      <c r="N101">
        <f t="shared" si="20"/>
        <v>-1.0897500000000004E-2</v>
      </c>
      <c r="P101">
        <f t="shared" si="26"/>
        <v>1.5418032991226596</v>
      </c>
      <c r="Q101">
        <f t="shared" si="25"/>
        <v>7.8523397225844267</v>
      </c>
      <c r="R101">
        <f t="shared" si="21"/>
        <v>-7.0651146248691283E-5</v>
      </c>
    </row>
    <row r="102" spans="1:18" x14ac:dyDescent="0.3">
      <c r="A102" s="1">
        <v>576.9665</v>
      </c>
      <c r="B102" s="2">
        <v>14.745889999999999</v>
      </c>
      <c r="C102" s="1">
        <f t="shared" si="15"/>
        <v>0.1474589</v>
      </c>
      <c r="D102" s="1"/>
      <c r="E102" s="1">
        <f t="shared" si="16"/>
        <v>1.0136418657514842E-3</v>
      </c>
      <c r="F102" s="1"/>
      <c r="G102" s="2">
        <f t="shared" si="17"/>
        <v>-0.74588999999999928</v>
      </c>
      <c r="H102" s="2">
        <f t="shared" si="18"/>
        <v>-7.4588999999999931E-3</v>
      </c>
      <c r="I102" s="2">
        <f t="shared" si="22"/>
        <v>-5.1272953429421608E-5</v>
      </c>
      <c r="J102" s="2">
        <f t="shared" si="23"/>
        <v>0.16731836826197774</v>
      </c>
      <c r="K102" s="1">
        <f t="shared" si="24"/>
        <v>-5.1272953429417278E-5</v>
      </c>
      <c r="L102" s="1"/>
      <c r="M102" s="1">
        <f t="shared" si="19"/>
        <v>0.85214545212684323</v>
      </c>
      <c r="N102">
        <f t="shared" si="20"/>
        <v>-7.4588999999999931E-3</v>
      </c>
      <c r="P102">
        <f t="shared" si="26"/>
        <v>1.5419263542108903</v>
      </c>
      <c r="Q102">
        <f t="shared" si="25"/>
        <v>7.8529664370024923</v>
      </c>
      <c r="R102">
        <f t="shared" si="21"/>
        <v>-4.8361724643495261E-5</v>
      </c>
    </row>
    <row r="103" spans="1:18" x14ac:dyDescent="0.3">
      <c r="A103" s="1">
        <v>577.9674</v>
      </c>
      <c r="B103" s="2">
        <v>14.101150000000001</v>
      </c>
      <c r="C103" s="1">
        <f t="shared" si="15"/>
        <v>0.14101150000000001</v>
      </c>
      <c r="D103" s="1"/>
      <c r="E103" s="1">
        <f t="shared" si="16"/>
        <v>9.6932202771358945E-4</v>
      </c>
      <c r="F103" s="1"/>
      <c r="G103" s="2">
        <f t="shared" si="17"/>
        <v>-0.10115000000000052</v>
      </c>
      <c r="H103" s="2">
        <f t="shared" si="18"/>
        <v>-1.0115000000000052E-3</v>
      </c>
      <c r="I103" s="2">
        <f t="shared" si="22"/>
        <v>-6.9531153915269375E-6</v>
      </c>
      <c r="J103" s="2">
        <f t="shared" si="23"/>
        <v>0.16731140888878235</v>
      </c>
      <c r="K103" s="1">
        <f t="shared" si="24"/>
        <v>-6.9531153915396862E-6</v>
      </c>
      <c r="L103" s="1"/>
      <c r="M103" s="1">
        <f t="shared" si="19"/>
        <v>0.85211000833020745</v>
      </c>
      <c r="N103">
        <f t="shared" si="20"/>
        <v>-1.0115000000000052E-3</v>
      </c>
      <c r="P103">
        <f t="shared" si="26"/>
        <v>1.5419333135840856</v>
      </c>
      <c r="Q103">
        <f t="shared" si="25"/>
        <v>7.8530018807991269</v>
      </c>
      <c r="R103">
        <f t="shared" si="21"/>
        <v>-6.5583538141325151E-6</v>
      </c>
    </row>
    <row r="104" spans="1:18" x14ac:dyDescent="0.3">
      <c r="A104" s="1">
        <v>583.39829999999995</v>
      </c>
      <c r="B104" s="2">
        <v>13.28675</v>
      </c>
      <c r="C104" s="1">
        <f t="shared" si="15"/>
        <v>0.1328675</v>
      </c>
      <c r="D104" s="1"/>
      <c r="E104" s="1">
        <f t="shared" si="16"/>
        <v>9.1333965327108316E-4</v>
      </c>
      <c r="F104" s="1"/>
      <c r="G104" s="2">
        <f t="shared" si="17"/>
        <v>0.71325000000000038</v>
      </c>
      <c r="H104" s="2">
        <f t="shared" si="18"/>
        <v>7.1325000000000034E-3</v>
      </c>
      <c r="I104" s="2">
        <f t="shared" si="22"/>
        <v>4.9029259050979386E-5</v>
      </c>
      <c r="J104" s="2">
        <f t="shared" si="23"/>
        <v>0.16757768189176231</v>
      </c>
      <c r="K104" s="1">
        <f t="shared" si="24"/>
        <v>4.902925905097927E-5</v>
      </c>
      <c r="L104" s="1"/>
      <c r="M104" s="1">
        <f t="shared" si="19"/>
        <v>0.85346612559856538</v>
      </c>
      <c r="N104">
        <f t="shared" si="20"/>
        <v>7.1325000000000034E-3</v>
      </c>
      <c r="P104">
        <f t="shared" si="26"/>
        <v>1.5416670405811057</v>
      </c>
      <c r="Q104">
        <f t="shared" si="25"/>
        <v>7.8516457635307697</v>
      </c>
      <c r="R104">
        <f t="shared" si="21"/>
        <v>4.623764773600803E-5</v>
      </c>
    </row>
    <row r="105" spans="1:18" x14ac:dyDescent="0.3">
      <c r="A105" s="1">
        <v>586.42750000000001</v>
      </c>
      <c r="B105" s="2">
        <v>12.73024</v>
      </c>
      <c r="C105" s="1">
        <f t="shared" si="15"/>
        <v>0.12730240000000001</v>
      </c>
      <c r="D105" s="1"/>
      <c r="E105" s="1">
        <f t="shared" si="16"/>
        <v>8.7508480159991528E-4</v>
      </c>
      <c r="F105" s="1"/>
      <c r="G105" s="2">
        <f t="shared" si="17"/>
        <v>1.2697599999999998</v>
      </c>
      <c r="H105" s="2">
        <f t="shared" si="18"/>
        <v>1.2697599999999998E-2</v>
      </c>
      <c r="I105" s="2">
        <f t="shared" si="22"/>
        <v>8.7284110722147271E-5</v>
      </c>
      <c r="J105" s="2">
        <f t="shared" si="23"/>
        <v>0.16784208291996183</v>
      </c>
      <c r="K105" s="1">
        <f t="shared" si="24"/>
        <v>8.7284110722143883E-5</v>
      </c>
      <c r="L105" s="1"/>
      <c r="M105" s="1">
        <f t="shared" si="19"/>
        <v>0.85481270897765438</v>
      </c>
      <c r="N105">
        <f t="shared" si="20"/>
        <v>1.2697599999999998E-2</v>
      </c>
      <c r="P105">
        <f t="shared" si="26"/>
        <v>1.5414026395529061</v>
      </c>
      <c r="Q105">
        <f t="shared" si="25"/>
        <v>7.8502991801516799</v>
      </c>
      <c r="R105">
        <f t="shared" si="21"/>
        <v>8.2300240457284206E-5</v>
      </c>
    </row>
    <row r="106" spans="1:18" x14ac:dyDescent="0.3">
      <c r="A106" s="1">
        <v>589.83640000000003</v>
      </c>
      <c r="B106" s="2">
        <v>12.156079999999999</v>
      </c>
      <c r="C106" s="1">
        <f t="shared" si="15"/>
        <v>0.1215608</v>
      </c>
      <c r="D106" s="1"/>
      <c r="E106" s="1">
        <f t="shared" si="16"/>
        <v>8.3561667769285546E-4</v>
      </c>
      <c r="F106" s="1"/>
      <c r="G106" s="2">
        <f t="shared" si="17"/>
        <v>1.8439200000000007</v>
      </c>
      <c r="H106" s="2">
        <f t="shared" si="18"/>
        <v>1.8439200000000006E-2</v>
      </c>
      <c r="I106" s="2">
        <f t="shared" si="22"/>
        <v>1.2675223462920701E-4</v>
      </c>
      <c r="J106" s="2">
        <f t="shared" si="23"/>
        <v>0.16827416861258934</v>
      </c>
      <c r="K106" s="1">
        <f t="shared" si="24"/>
        <v>1.2675223462920809E-4</v>
      </c>
      <c r="L106" s="1"/>
      <c r="M106" s="1">
        <f t="shared" si="19"/>
        <v>0.85701330333992498</v>
      </c>
      <c r="N106">
        <f t="shared" si="20"/>
        <v>1.8439200000000006E-2</v>
      </c>
      <c r="P106">
        <f t="shared" si="26"/>
        <v>1.5409705538602787</v>
      </c>
      <c r="Q106">
        <f t="shared" si="25"/>
        <v>7.8480985857894101</v>
      </c>
      <c r="R106">
        <f t="shared" si="21"/>
        <v>1.1948125585529652E-4</v>
      </c>
    </row>
    <row r="107" spans="1:18" x14ac:dyDescent="0.3">
      <c r="A107" s="1">
        <v>593.62490000000003</v>
      </c>
      <c r="B107" s="2">
        <v>11.56428</v>
      </c>
      <c r="C107" s="1">
        <f t="shared" si="15"/>
        <v>0.1156428</v>
      </c>
      <c r="D107" s="1"/>
      <c r="E107" s="1">
        <f t="shared" si="16"/>
        <v>7.9493596895627012E-4</v>
      </c>
      <c r="F107" s="1"/>
      <c r="G107" s="2">
        <f t="shared" si="17"/>
        <v>2.4357199999999999</v>
      </c>
      <c r="H107" s="2">
        <f t="shared" si="18"/>
        <v>2.4357199999999999E-2</v>
      </c>
      <c r="I107" s="2">
        <f t="shared" si="22"/>
        <v>1.6743294336579243E-4</v>
      </c>
      <c r="J107" s="2">
        <f t="shared" si="23"/>
        <v>0.16890848831853064</v>
      </c>
      <c r="K107" s="1">
        <f t="shared" si="24"/>
        <v>1.6743294336579118E-4</v>
      </c>
      <c r="L107" s="1"/>
      <c r="M107" s="1">
        <f t="shared" si="19"/>
        <v>0.86024386707436196</v>
      </c>
      <c r="N107">
        <f t="shared" si="20"/>
        <v>2.4357199999999999E-2</v>
      </c>
      <c r="P107">
        <f t="shared" si="26"/>
        <v>1.5403362341543374</v>
      </c>
      <c r="Q107">
        <f t="shared" si="25"/>
        <v>7.8448680220549729</v>
      </c>
      <c r="R107">
        <f t="shared" si="21"/>
        <v>1.5776340018760907E-4</v>
      </c>
    </row>
    <row r="108" spans="1:18" x14ac:dyDescent="0.3">
      <c r="A108" s="1">
        <v>597.41380000000004</v>
      </c>
      <c r="B108" s="2">
        <v>10.99419</v>
      </c>
      <c r="C108" s="1">
        <f t="shared" si="15"/>
        <v>0.1099419</v>
      </c>
      <c r="D108" s="1"/>
      <c r="E108" s="1">
        <f t="shared" si="16"/>
        <v>7.5574761944014965E-4</v>
      </c>
      <c r="F108" s="1"/>
      <c r="G108" s="2">
        <f t="shared" si="17"/>
        <v>3.0058100000000003</v>
      </c>
      <c r="H108" s="2">
        <f t="shared" si="18"/>
        <v>3.0058100000000004E-2</v>
      </c>
      <c r="I108" s="2">
        <f t="shared" si="22"/>
        <v>2.066212928819128E-4</v>
      </c>
      <c r="J108" s="2">
        <f t="shared" si="23"/>
        <v>0.16969135573513092</v>
      </c>
      <c r="K108" s="1">
        <f t="shared" si="24"/>
        <v>2.0662129288191088E-4</v>
      </c>
      <c r="L108" s="1"/>
      <c r="M108" s="1">
        <f t="shared" si="19"/>
        <v>0.86423097808676241</v>
      </c>
      <c r="N108">
        <f t="shared" si="20"/>
        <v>3.0058100000000004E-2</v>
      </c>
      <c r="P108">
        <f t="shared" si="26"/>
        <v>1.539553366737737</v>
      </c>
      <c r="Q108">
        <f t="shared" si="25"/>
        <v>7.8408809110425723</v>
      </c>
      <c r="R108">
        <f t="shared" si="21"/>
        <v>1.9458960509325166E-4</v>
      </c>
    </row>
    <row r="109" spans="1:18" x14ac:dyDescent="0.3">
      <c r="A109" s="1">
        <v>601.58150000000001</v>
      </c>
      <c r="B109" s="2">
        <v>10.357139999999999</v>
      </c>
      <c r="C109" s="1">
        <f t="shared" si="15"/>
        <v>0.10357139999999999</v>
      </c>
      <c r="D109" s="1"/>
      <c r="E109" s="1">
        <f t="shared" si="16"/>
        <v>7.1195639689766613E-4</v>
      </c>
      <c r="F109" s="1"/>
      <c r="G109" s="2">
        <f t="shared" si="17"/>
        <v>3.6428600000000007</v>
      </c>
      <c r="H109" s="2">
        <f t="shared" si="18"/>
        <v>3.6428600000000005E-2</v>
      </c>
      <c r="I109" s="2">
        <f t="shared" si="22"/>
        <v>2.5041251542439635E-4</v>
      </c>
      <c r="J109" s="2">
        <f t="shared" si="23"/>
        <v>0.17073499997566516</v>
      </c>
      <c r="K109" s="1">
        <f t="shared" si="24"/>
        <v>2.5041251542439467E-4</v>
      </c>
      <c r="L109" s="1"/>
      <c r="M109" s="1">
        <f t="shared" si="19"/>
        <v>0.86954621455749559</v>
      </c>
      <c r="N109">
        <f t="shared" si="20"/>
        <v>3.6428600000000005E-2</v>
      </c>
      <c r="P109">
        <f t="shared" si="26"/>
        <v>1.5385097224972029</v>
      </c>
      <c r="Q109">
        <f t="shared" si="25"/>
        <v>7.8355656745718392</v>
      </c>
      <c r="R109">
        <f t="shared" si="21"/>
        <v>2.356709703991323E-4</v>
      </c>
    </row>
    <row r="110" spans="1:18" x14ac:dyDescent="0.3">
      <c r="A110" s="1">
        <v>606.51</v>
      </c>
      <c r="B110" s="2">
        <v>9.7702530000000003</v>
      </c>
      <c r="C110" s="1">
        <f t="shared" si="15"/>
        <v>9.770253000000001E-2</v>
      </c>
      <c r="D110" s="1"/>
      <c r="E110" s="1">
        <f t="shared" si="16"/>
        <v>6.7161341090866923E-4</v>
      </c>
      <c r="F110" s="1"/>
      <c r="G110" s="2">
        <f t="shared" si="17"/>
        <v>4.2297469999999997</v>
      </c>
      <c r="H110" s="2">
        <f t="shared" si="18"/>
        <v>4.2297469999999997E-2</v>
      </c>
      <c r="I110" s="2">
        <f t="shared" si="22"/>
        <v>2.907555014133933E-4</v>
      </c>
      <c r="J110" s="2">
        <f t="shared" si="23"/>
        <v>0.17216798846438106</v>
      </c>
      <c r="K110" s="1">
        <f t="shared" si="24"/>
        <v>2.9075550141339178E-4</v>
      </c>
      <c r="L110" s="1"/>
      <c r="M110" s="1">
        <f t="shared" si="19"/>
        <v>0.87684436500142904</v>
      </c>
      <c r="N110">
        <f t="shared" si="20"/>
        <v>4.2297469999999997E-2</v>
      </c>
      <c r="P110">
        <f t="shared" si="26"/>
        <v>1.537076734008487</v>
      </c>
      <c r="Q110">
        <f t="shared" si="25"/>
        <v>7.8282675241279058</v>
      </c>
      <c r="R110">
        <f t="shared" si="21"/>
        <v>2.7338413240957706E-4</v>
      </c>
    </row>
    <row r="111" spans="1:18" x14ac:dyDescent="0.3">
      <c r="A111" s="1">
        <v>611.43809999999996</v>
      </c>
      <c r="B111" s="2">
        <v>9.1551390000000001</v>
      </c>
      <c r="C111" s="1">
        <f t="shared" si="15"/>
        <v>9.1551389999999996E-2</v>
      </c>
      <c r="D111" s="1"/>
      <c r="E111" s="1">
        <f t="shared" si="16"/>
        <v>6.2933008297052107E-4</v>
      </c>
      <c r="F111" s="1"/>
      <c r="G111" s="2">
        <f t="shared" si="17"/>
        <v>4.8448609999999999</v>
      </c>
      <c r="H111" s="2">
        <f t="shared" si="18"/>
        <v>4.8448609999999996E-2</v>
      </c>
      <c r="I111" s="2">
        <f t="shared" si="22"/>
        <v>3.330388293515414E-4</v>
      </c>
      <c r="J111" s="2">
        <f t="shared" si="23"/>
        <v>0.17380923711930837</v>
      </c>
      <c r="K111" s="1">
        <f t="shared" si="24"/>
        <v>3.3303882935154075E-4</v>
      </c>
      <c r="L111" s="1"/>
      <c r="M111" s="1">
        <f t="shared" si="19"/>
        <v>0.88520317576221641</v>
      </c>
      <c r="N111">
        <f t="shared" si="20"/>
        <v>4.8448609999999996E-2</v>
      </c>
      <c r="P111">
        <f t="shared" si="26"/>
        <v>1.5354354853535597</v>
      </c>
      <c r="Q111">
        <f t="shared" si="25"/>
        <v>7.819908713367119</v>
      </c>
      <c r="R111">
        <f t="shared" si="21"/>
        <v>3.1280685285619127E-4</v>
      </c>
    </row>
    <row r="112" spans="1:18" x14ac:dyDescent="0.3">
      <c r="A112" s="1">
        <v>616.36509999999998</v>
      </c>
      <c r="B112" s="2">
        <v>8.4853000000000005</v>
      </c>
      <c r="C112" s="1">
        <f t="shared" si="15"/>
        <v>8.4853000000000012E-2</v>
      </c>
      <c r="D112" s="1"/>
      <c r="E112" s="1">
        <f t="shared" si="16"/>
        <v>5.8328492369474276E-4</v>
      </c>
      <c r="F112" s="1"/>
      <c r="G112" s="2">
        <f t="shared" si="17"/>
        <v>5.5146999999999995</v>
      </c>
      <c r="H112" s="2">
        <f t="shared" si="18"/>
        <v>5.5146999999999995E-2</v>
      </c>
      <c r="I112" s="2">
        <f t="shared" si="22"/>
        <v>3.7908398862731982E-4</v>
      </c>
      <c r="J112" s="2">
        <f t="shared" si="23"/>
        <v>0.17567698393127518</v>
      </c>
      <c r="K112" s="1">
        <f t="shared" si="24"/>
        <v>3.7908398862731782E-4</v>
      </c>
      <c r="L112" s="1"/>
      <c r="M112" s="1">
        <f t="shared" si="19"/>
        <v>0.89471553216441313</v>
      </c>
      <c r="N112">
        <f t="shared" si="20"/>
        <v>5.5146999999999995E-2</v>
      </c>
      <c r="P112">
        <f t="shared" si="26"/>
        <v>1.5335677385415929</v>
      </c>
      <c r="Q112">
        <f t="shared" si="25"/>
        <v>7.8103963569649224</v>
      </c>
      <c r="R112">
        <f t="shared" si="21"/>
        <v>3.5562167197501109E-4</v>
      </c>
    </row>
    <row r="113" spans="1:18" x14ac:dyDescent="0.3">
      <c r="A113" s="1">
        <v>621.29369999999994</v>
      </c>
      <c r="B113" s="2">
        <v>7.9003490000000003</v>
      </c>
      <c r="C113" s="1">
        <f t="shared" si="15"/>
        <v>7.900349000000001E-2</v>
      </c>
      <c r="D113" s="1"/>
      <c r="E113" s="1">
        <f t="shared" si="16"/>
        <v>5.4307501957819254E-4</v>
      </c>
      <c r="F113" s="1"/>
      <c r="G113" s="2">
        <f t="shared" si="17"/>
        <v>6.0996509999999997</v>
      </c>
      <c r="H113" s="2">
        <f t="shared" si="18"/>
        <v>6.0996509999999997E-2</v>
      </c>
      <c r="I113" s="2">
        <f t="shared" si="22"/>
        <v>4.1929389274387004E-4</v>
      </c>
      <c r="J113" s="2">
        <f t="shared" si="23"/>
        <v>0.1777435158110526</v>
      </c>
      <c r="K113" s="1">
        <f t="shared" si="24"/>
        <v>4.1929389274387139E-4</v>
      </c>
      <c r="L113" s="1"/>
      <c r="M113" s="1">
        <f t="shared" si="19"/>
        <v>0.9052402926035672</v>
      </c>
      <c r="N113">
        <f t="shared" si="20"/>
        <v>6.0996509999999997E-2</v>
      </c>
      <c r="P113">
        <f t="shared" si="26"/>
        <v>1.5315012066618154</v>
      </c>
      <c r="Q113">
        <f t="shared" si="25"/>
        <v>7.7998715965257679</v>
      </c>
      <c r="R113">
        <f t="shared" si="21"/>
        <v>3.928128571418591E-4</v>
      </c>
    </row>
    <row r="114" spans="1:18" x14ac:dyDescent="0.3">
      <c r="A114" s="1">
        <v>627.36109999999996</v>
      </c>
      <c r="B114" s="2">
        <v>7.2506329999999997</v>
      </c>
      <c r="C114" s="1">
        <f t="shared" si="15"/>
        <v>7.2506329999999994E-2</v>
      </c>
      <c r="D114" s="1"/>
      <c r="E114" s="1">
        <f t="shared" si="16"/>
        <v>4.9841312813260377E-4</v>
      </c>
      <c r="F114" s="1"/>
      <c r="G114" s="2">
        <f t="shared" si="17"/>
        <v>6.7493670000000003</v>
      </c>
      <c r="H114" s="2">
        <f t="shared" si="18"/>
        <v>6.7493670000000006E-2</v>
      </c>
      <c r="I114" s="2">
        <f t="shared" si="22"/>
        <v>4.6395578418945876E-4</v>
      </c>
      <c r="J114" s="2">
        <f t="shared" si="23"/>
        <v>0.18055852113604373</v>
      </c>
      <c r="K114" s="1">
        <f t="shared" si="24"/>
        <v>4.6395578418945794E-4</v>
      </c>
      <c r="L114" s="1"/>
      <c r="M114" s="1">
        <f t="shared" si="19"/>
        <v>0.91957699699724216</v>
      </c>
      <c r="N114">
        <f t="shared" si="20"/>
        <v>6.7493670000000006E-2</v>
      </c>
      <c r="P114">
        <f t="shared" si="26"/>
        <v>1.5286862013368243</v>
      </c>
      <c r="Q114">
        <f t="shared" si="25"/>
        <v>7.7855348921320928</v>
      </c>
      <c r="R114">
        <f t="shared" si="21"/>
        <v>4.338551461043507E-4</v>
      </c>
    </row>
    <row r="115" spans="1:18" x14ac:dyDescent="0.3">
      <c r="A115" s="1">
        <v>635.33320000000003</v>
      </c>
      <c r="B115" s="2">
        <v>6.8510799999999996</v>
      </c>
      <c r="C115" s="1">
        <f t="shared" si="15"/>
        <v>6.8510799999999997E-2</v>
      </c>
      <c r="D115" s="1"/>
      <c r="E115" s="1">
        <f t="shared" si="16"/>
        <v>4.7094760055938823E-4</v>
      </c>
      <c r="F115" s="1"/>
      <c r="G115" s="2">
        <f t="shared" si="17"/>
        <v>7.1489200000000004</v>
      </c>
      <c r="H115" s="2">
        <f t="shared" si="18"/>
        <v>7.1489200000000003E-2</v>
      </c>
      <c r="I115" s="2">
        <f t="shared" si="22"/>
        <v>4.9142131176267419E-4</v>
      </c>
      <c r="J115" s="2">
        <f t="shared" si="23"/>
        <v>0.18447618097554697</v>
      </c>
      <c r="K115" s="1">
        <f t="shared" si="24"/>
        <v>4.9142131176267245E-4</v>
      </c>
      <c r="L115" s="1"/>
      <c r="M115" s="1">
        <f t="shared" si="19"/>
        <v>0.93952947471914749</v>
      </c>
      <c r="N115">
        <f t="shared" si="20"/>
        <v>7.1489200000000003E-2</v>
      </c>
      <c r="P115">
        <f t="shared" si="26"/>
        <v>1.5247685414973211</v>
      </c>
      <c r="Q115">
        <f t="shared" si="25"/>
        <v>7.7655824144101882</v>
      </c>
      <c r="R115">
        <f t="shared" si="21"/>
        <v>4.5836106964056768E-4</v>
      </c>
    </row>
    <row r="116" spans="1:18" x14ac:dyDescent="0.3">
      <c r="A116" s="1">
        <v>643.30899999999997</v>
      </c>
      <c r="B116" s="2">
        <v>6.645257</v>
      </c>
      <c r="C116" s="1">
        <f t="shared" si="15"/>
        <v>6.6452570000000002E-2</v>
      </c>
      <c r="D116" s="1"/>
      <c r="E116" s="1">
        <f t="shared" si="16"/>
        <v>4.5679919651361232E-4</v>
      </c>
      <c r="F116" s="1"/>
      <c r="G116" s="2">
        <f t="shared" si="17"/>
        <v>7.354743</v>
      </c>
      <c r="H116" s="2">
        <f t="shared" si="18"/>
        <v>7.3547429999999997E-2</v>
      </c>
      <c r="I116" s="2">
        <f t="shared" si="22"/>
        <v>5.0556971580845015E-4</v>
      </c>
      <c r="J116" s="2">
        <f t="shared" si="23"/>
        <v>0.18850850391489196</v>
      </c>
      <c r="K116" s="1">
        <f t="shared" si="24"/>
        <v>5.0556971580844906E-4</v>
      </c>
      <c r="L116" s="1"/>
      <c r="M116" s="1">
        <f t="shared" si="19"/>
        <v>0.96006592681321457</v>
      </c>
      <c r="N116">
        <f t="shared" si="20"/>
        <v>7.3547429999999997E-2</v>
      </c>
      <c r="P116">
        <f t="shared" si="26"/>
        <v>1.520736218557976</v>
      </c>
      <c r="Q116">
        <f t="shared" si="25"/>
        <v>7.7450459623161203</v>
      </c>
      <c r="R116">
        <f t="shared" si="21"/>
        <v>4.7031058683032906E-4</v>
      </c>
    </row>
    <row r="117" spans="1:18" x14ac:dyDescent="0.3">
      <c r="A117" s="1">
        <v>649.75239999999997</v>
      </c>
      <c r="B117" s="2">
        <v>5.7912929999999996</v>
      </c>
      <c r="C117" s="1">
        <f t="shared" si="15"/>
        <v>5.7912929999999994E-2</v>
      </c>
      <c r="D117" s="1"/>
      <c r="E117" s="1">
        <f t="shared" si="16"/>
        <v>3.9809716752488381E-4</v>
      </c>
      <c r="F117" s="1"/>
      <c r="G117" s="2">
        <f t="shared" si="17"/>
        <v>8.2087070000000004</v>
      </c>
      <c r="H117" s="2">
        <f t="shared" si="18"/>
        <v>8.2087069999999998E-2</v>
      </c>
      <c r="I117" s="2">
        <f t="shared" si="22"/>
        <v>5.6427174479717855E-4</v>
      </c>
      <c r="J117" s="2">
        <f t="shared" si="23"/>
        <v>0.19214433247531809</v>
      </c>
      <c r="K117" s="1">
        <f t="shared" si="24"/>
        <v>5.6427174479717714E-4</v>
      </c>
      <c r="L117" s="1"/>
      <c r="M117" s="1">
        <f t="shared" si="19"/>
        <v>0.97858304961726283</v>
      </c>
      <c r="N117">
        <f t="shared" si="20"/>
        <v>8.2087069999999998E-2</v>
      </c>
      <c r="P117">
        <f t="shared" si="26"/>
        <v>1.5171003899975499</v>
      </c>
      <c r="Q117">
        <f t="shared" si="25"/>
        <v>7.7265288395120724</v>
      </c>
      <c r="R117">
        <f t="shared" si="21"/>
        <v>5.2366366177697106E-4</v>
      </c>
    </row>
    <row r="118" spans="1:18" x14ac:dyDescent="0.3">
      <c r="A118" s="1">
        <v>656.20100000000002</v>
      </c>
      <c r="B118" s="2">
        <v>5.2064709999999996</v>
      </c>
    </row>
    <row r="119" spans="1:18" x14ac:dyDescent="0.3">
      <c r="A119" s="1">
        <v>664.16959999999995</v>
      </c>
      <c r="B119" s="2">
        <v>4.622566</v>
      </c>
    </row>
    <row r="120" spans="1:18" x14ac:dyDescent="0.3">
      <c r="A120" s="1">
        <v>672.51919999999996</v>
      </c>
      <c r="B120" s="2">
        <v>4.0919670000000004</v>
      </c>
    </row>
    <row r="121" spans="1:18" x14ac:dyDescent="0.3">
      <c r="A121" s="1">
        <v>680.86980000000005</v>
      </c>
      <c r="B121" s="2">
        <v>3.6156619999999999</v>
      </c>
    </row>
    <row r="122" spans="1:18" x14ac:dyDescent="0.3">
      <c r="A122" s="1">
        <v>689.22519999999997</v>
      </c>
      <c r="B122" s="2">
        <v>3.3819170000000001</v>
      </c>
    </row>
    <row r="123" spans="1:18" x14ac:dyDescent="0.3">
      <c r="A123" s="1">
        <v>697.58659999999998</v>
      </c>
      <c r="B123" s="2">
        <v>3.4675880000000001</v>
      </c>
    </row>
    <row r="124" spans="1:18" x14ac:dyDescent="0.3">
      <c r="A124" s="1">
        <v>705.94650000000001</v>
      </c>
      <c r="B124" s="2">
        <v>3.4725239999999999</v>
      </c>
    </row>
    <row r="125" spans="1:18" x14ac:dyDescent="0.3">
      <c r="A125" s="1">
        <v>714.3125</v>
      </c>
      <c r="B125" s="2">
        <v>3.7933509999999999</v>
      </c>
    </row>
    <row r="126" spans="1:18" x14ac:dyDescent="0.3">
      <c r="A126" s="1">
        <v>719.16219999999998</v>
      </c>
      <c r="B126" s="2">
        <v>3.0564360000000002</v>
      </c>
    </row>
    <row r="127" spans="1:18" x14ac:dyDescent="0.3">
      <c r="A127" s="1">
        <v>719.98329999999999</v>
      </c>
      <c r="B127" s="2">
        <v>2.2854640000000002</v>
      </c>
    </row>
    <row r="128" spans="1:18" x14ac:dyDescent="0.3">
      <c r="A128" s="1">
        <v>722.5</v>
      </c>
      <c r="B128" s="2">
        <v>1.4212880000000001</v>
      </c>
    </row>
    <row r="129" spans="1:2" x14ac:dyDescent="0.3">
      <c r="A129" s="1">
        <v>723.22159999999997</v>
      </c>
      <c r="B129" s="2">
        <v>0.74351990000000001</v>
      </c>
    </row>
    <row r="130" spans="1:2" x14ac:dyDescent="0.3">
      <c r="A130" s="1">
        <v>730.97</v>
      </c>
      <c r="B130" s="2">
        <v>0.56533750000000005</v>
      </c>
    </row>
    <row r="131" spans="1:2" x14ac:dyDescent="0.3">
      <c r="A131" s="1">
        <v>739.3252</v>
      </c>
      <c r="B131" s="2">
        <v>0.32935920000000002</v>
      </c>
    </row>
    <row r="132" spans="1:2" x14ac:dyDescent="0.3">
      <c r="A132" s="1">
        <v>747.68359999999996</v>
      </c>
      <c r="B132" s="2">
        <v>0.25520470000000001</v>
      </c>
    </row>
    <row r="133" spans="1:2" x14ac:dyDescent="0.3">
      <c r="A133" s="1">
        <v>756.04369999999994</v>
      </c>
      <c r="B133" s="2">
        <v>0.2677792</v>
      </c>
    </row>
    <row r="134" spans="1:2" x14ac:dyDescent="0.3">
      <c r="A134" s="1">
        <v>764.40200000000004</v>
      </c>
      <c r="B134" s="2">
        <v>0.19021660000000001</v>
      </c>
    </row>
    <row r="135" spans="1:2" x14ac:dyDescent="0.3">
      <c r="A135" s="1">
        <v>772.76120000000003</v>
      </c>
      <c r="B135" s="2">
        <v>0.16060179999999999</v>
      </c>
    </row>
    <row r="136" spans="1:2" x14ac:dyDescent="0.3">
      <c r="A136" s="1">
        <v>781.1223</v>
      </c>
      <c r="B136" s="2">
        <v>0.2247672</v>
      </c>
    </row>
    <row r="137" spans="1:2" x14ac:dyDescent="0.3">
      <c r="A137" s="1">
        <v>789.48059999999998</v>
      </c>
      <c r="B137" s="2">
        <v>0.14579439999999999</v>
      </c>
    </row>
    <row r="138" spans="1:2" x14ac:dyDescent="0.3">
      <c r="A138" s="1">
        <v>798.07680000000005</v>
      </c>
      <c r="B138" s="2">
        <v>0.27868140000000002</v>
      </c>
    </row>
    <row r="139" spans="1:2" x14ac:dyDescent="0.3">
      <c r="A139" s="1">
        <v>804.07249999999999</v>
      </c>
      <c r="B139" s="2">
        <v>0.1625762</v>
      </c>
    </row>
    <row r="140" spans="1:2" x14ac:dyDescent="0.3">
      <c r="A140" s="1"/>
      <c r="B140" s="2"/>
    </row>
    <row r="141" spans="1:2" x14ac:dyDescent="0.3">
      <c r="A141" s="1"/>
      <c r="B141" s="2"/>
    </row>
    <row r="142" spans="1:2" x14ac:dyDescent="0.3">
      <c r="A142" s="1"/>
      <c r="B142" s="2"/>
    </row>
    <row r="143" spans="1:2" x14ac:dyDescent="0.3">
      <c r="A143" s="1"/>
      <c r="B143" s="2"/>
    </row>
    <row r="144" spans="1:2" x14ac:dyDescent="0.3">
      <c r="A144" s="1"/>
      <c r="B144" s="2"/>
    </row>
    <row r="145" spans="1:2" x14ac:dyDescent="0.3">
      <c r="A145" s="1"/>
      <c r="B145" s="2"/>
    </row>
    <row r="146" spans="1:2" x14ac:dyDescent="0.3">
      <c r="A146" s="1"/>
      <c r="B146" s="2"/>
    </row>
    <row r="147" spans="1:2" x14ac:dyDescent="0.3">
      <c r="A147" s="1"/>
      <c r="B147" s="2"/>
    </row>
    <row r="148" spans="1:2" x14ac:dyDescent="0.3">
      <c r="A148" s="1"/>
      <c r="B148" s="2"/>
    </row>
    <row r="149" spans="1:2" x14ac:dyDescent="0.3">
      <c r="A149" s="1"/>
      <c r="B149" s="2"/>
    </row>
    <row r="150" spans="1:2" x14ac:dyDescent="0.3">
      <c r="A150" s="1"/>
      <c r="B150" s="2"/>
    </row>
    <row r="151" spans="1:2" x14ac:dyDescent="0.3">
      <c r="A151" s="1"/>
      <c r="B151" s="2"/>
    </row>
    <row r="152" spans="1:2" x14ac:dyDescent="0.3">
      <c r="A152" s="1"/>
      <c r="B152" s="2"/>
    </row>
    <row r="153" spans="1:2" x14ac:dyDescent="0.3">
      <c r="A153" s="1"/>
      <c r="B153" s="2"/>
    </row>
    <row r="154" spans="1:2" x14ac:dyDescent="0.3">
      <c r="A154" s="1"/>
      <c r="B154" s="2"/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F1ED-DFC1-6D48-8F0E-CE2FFDF4A27D}">
  <dimension ref="A1:BV154"/>
  <sheetViews>
    <sheetView tabSelected="1" zoomScale="50" zoomScaleNormal="75" workbookViewId="0">
      <selection activeCell="S71" sqref="S71"/>
    </sheetView>
  </sheetViews>
  <sheetFormatPr defaultColWidth="11.19921875" defaultRowHeight="15.6" x14ac:dyDescent="0.3"/>
  <cols>
    <col min="1" max="1" width="13.796875" customWidth="1"/>
    <col min="2" max="2" width="11.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9921875" customWidth="1"/>
    <col min="16" max="16" width="17.796875" customWidth="1"/>
    <col min="17" max="17" width="11.19921875" bestFit="1" customWidth="1"/>
    <col min="18" max="18" width="11.19921875" customWidth="1"/>
    <col min="19" max="19" width="12.796875" bestFit="1" customWidth="1"/>
    <col min="22" max="22" width="11.19921875" bestFit="1" customWidth="1"/>
    <col min="24" max="24" width="11" bestFit="1" customWidth="1"/>
  </cols>
  <sheetData>
    <row r="1" spans="1:19" x14ac:dyDescent="0.3">
      <c r="A1" t="s">
        <v>54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3">
      <c r="A2" t="s">
        <v>51</v>
      </c>
      <c r="B2" t="s">
        <v>52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3">
      <c r="A3" s="1">
        <v>6.6980519999999997</v>
      </c>
      <c r="B3" s="1">
        <v>0.12580440000000001</v>
      </c>
      <c r="C3" s="1">
        <f t="shared" ref="C3:C66" si="0">B4/100</f>
        <v>2.2745450000000002E-3</v>
      </c>
      <c r="D3" s="1">
        <f>(0.6)/(0.0821*(795+273.15))</f>
        <v>6.841886232773626E-3</v>
      </c>
      <c r="E3" s="1">
        <f>C3*$D$3</f>
        <v>1.5562178121324088E-5</v>
      </c>
      <c r="F3" s="2">
        <v>14</v>
      </c>
      <c r="G3" s="2">
        <f>$F$3-B3</f>
        <v>13.8741956</v>
      </c>
      <c r="H3" s="2">
        <f>G3/100</f>
        <v>0.138741956</v>
      </c>
      <c r="I3" s="2">
        <f>H3*$D$3</f>
        <v>9.492566786644842E-4</v>
      </c>
      <c r="J3" s="2">
        <f>I3*A3</f>
        <v>6.358170595042005E-3</v>
      </c>
      <c r="K3" s="1">
        <f>J3/A3</f>
        <v>9.492566786644842E-4</v>
      </c>
      <c r="L3" s="1">
        <f>AF38/1000</f>
        <v>0.1963495408493621</v>
      </c>
      <c r="M3" s="1">
        <f>J3/$L$3</f>
        <v>3.2381896935119121E-2</v>
      </c>
      <c r="N3">
        <f>(G3/100)</f>
        <v>0.138741956</v>
      </c>
      <c r="O3">
        <f>V33*L3</f>
        <v>2.2789929632971573</v>
      </c>
      <c r="P3">
        <f t="shared" ref="P3:P34" si="1">$O$3-J3</f>
        <v>2.2726347927021151</v>
      </c>
      <c r="Q3">
        <f>P3/$L$3</f>
        <v>11.574433955237327</v>
      </c>
      <c r="R3">
        <f>($V$31*Q3*N3)+($V$32*Q3*N3)</f>
        <v>9.9100755098566239E-4</v>
      </c>
      <c r="S3">
        <f>10^10*(R3-K3)^2</f>
        <v>17.431353395793234</v>
      </c>
    </row>
    <row r="4" spans="1:19" x14ac:dyDescent="0.3">
      <c r="A4" s="1">
        <v>15.05982</v>
      </c>
      <c r="B4" s="2">
        <v>0.2274545</v>
      </c>
      <c r="C4" s="1">
        <f t="shared" si="0"/>
        <v>5.2437040000000001E-3</v>
      </c>
      <c r="D4" s="1"/>
      <c r="E4" s="1">
        <f t="shared" ref="E4:E67" si="2">C4*$D$3</f>
        <v>3.5876826206339997E-5</v>
      </c>
      <c r="F4" s="1"/>
      <c r="G4" s="2">
        <f t="shared" ref="G4:G67" si="3">$F$3-B4</f>
        <v>13.7725455</v>
      </c>
      <c r="H4" s="2">
        <f t="shared" ref="H4:H67" si="4">G4/100</f>
        <v>0.137725455</v>
      </c>
      <c r="I4" s="2">
        <f>H4*$D$3</f>
        <v>9.4230189446698354E-4</v>
      </c>
      <c r="J4" s="2">
        <f>(I4*(A4-A3))+J3</f>
        <v>1.4237480422535406E-2</v>
      </c>
      <c r="K4" s="1">
        <f>(J4-J3)/(A4-A3)</f>
        <v>9.4230189446698354E-4</v>
      </c>
      <c r="L4" s="1"/>
      <c r="M4" s="1">
        <f t="shared" ref="M4:M67" si="5">J4/$L$3</f>
        <v>7.2510892365459087E-2</v>
      </c>
      <c r="N4">
        <f t="shared" ref="N4:N67" si="6">(G4/100)</f>
        <v>0.137725455</v>
      </c>
      <c r="P4">
        <f t="shared" si="1"/>
        <v>2.2647554828746217</v>
      </c>
      <c r="Q4">
        <f>P4/$L$3</f>
        <v>11.534304959806986</v>
      </c>
      <c r="R4">
        <f t="shared" ref="R4:R67" si="7">($V$31*Q4*N4)+($V$32*Q4*N4)</f>
        <v>9.8033618938152983E-4</v>
      </c>
      <c r="S4">
        <f t="shared" ref="S4:S67" si="8">10^10*(R4-K4)^2</f>
        <v>14.466075896466812</v>
      </c>
    </row>
    <row r="5" spans="1:19" x14ac:dyDescent="0.3">
      <c r="A5" s="1">
        <v>23.425339999999998</v>
      </c>
      <c r="B5" s="2">
        <v>0.52437040000000001</v>
      </c>
      <c r="C5" s="1">
        <f t="shared" si="0"/>
        <v>7.7922219999999997E-3</v>
      </c>
      <c r="D5" s="1"/>
      <c r="E5" s="1">
        <f t="shared" si="2"/>
        <v>5.3313496424515769E-5</v>
      </c>
      <c r="F5" s="1"/>
      <c r="G5" s="2">
        <f t="shared" si="3"/>
        <v>13.4756296</v>
      </c>
      <c r="H5" s="2">
        <f t="shared" si="4"/>
        <v>0.134756296</v>
      </c>
      <c r="I5" s="2">
        <f t="shared" ref="I5:I68" si="9">H5*$D$3</f>
        <v>9.2198724638196765E-4</v>
      </c>
      <c r="J5" s="2">
        <f t="shared" ref="J5:J68" si="10">(I5*(A5-A4))+J4</f>
        <v>2.1950383171888681E-2</v>
      </c>
      <c r="K5" s="1">
        <f t="shared" ref="K5:K68" si="11">(J5-J4)/(A5-A4)</f>
        <v>9.2198724638196743E-4</v>
      </c>
      <c r="L5" s="1"/>
      <c r="M5" s="1">
        <f t="shared" si="5"/>
        <v>0.11179238350615167</v>
      </c>
      <c r="N5">
        <f t="shared" si="6"/>
        <v>0.134756296</v>
      </c>
      <c r="P5">
        <f t="shared" si="1"/>
        <v>2.2570425801252685</v>
      </c>
      <c r="Q5">
        <f t="shared" ref="Q5:Q68" si="12">P5/$L$3</f>
        <v>11.495023468666295</v>
      </c>
      <c r="R5">
        <f t="shared" si="7"/>
        <v>9.559348989350016E-4</v>
      </c>
      <c r="S5">
        <f t="shared" si="8"/>
        <v>11.524431138615274</v>
      </c>
    </row>
    <row r="6" spans="1:19" x14ac:dyDescent="0.3">
      <c r="A6" s="1">
        <v>31.79006</v>
      </c>
      <c r="B6" s="2">
        <v>0.77922219999999998</v>
      </c>
      <c r="C6" s="1">
        <f t="shared" si="0"/>
        <v>1.0556270000000001E-2</v>
      </c>
      <c r="D6" s="1"/>
      <c r="E6" s="1">
        <f t="shared" si="2"/>
        <v>7.2224798382441259E-5</v>
      </c>
      <c r="F6" s="1"/>
      <c r="G6" s="2">
        <f t="shared" si="3"/>
        <v>13.2207778</v>
      </c>
      <c r="H6" s="2">
        <f t="shared" si="4"/>
        <v>0.132207778</v>
      </c>
      <c r="I6" s="2">
        <f t="shared" si="9"/>
        <v>9.0455057616379187E-4</v>
      </c>
      <c r="J6" s="2">
        <f t="shared" si="10"/>
        <v>2.9516695467337477E-2</v>
      </c>
      <c r="K6" s="1">
        <f t="shared" si="11"/>
        <v>9.0455057616379197E-4</v>
      </c>
      <c r="L6" s="1"/>
      <c r="M6" s="1">
        <f t="shared" si="5"/>
        <v>0.15032729559567681</v>
      </c>
      <c r="N6">
        <f t="shared" si="6"/>
        <v>0.132207778</v>
      </c>
      <c r="P6">
        <f t="shared" si="1"/>
        <v>2.2494762678298197</v>
      </c>
      <c r="Q6">
        <f t="shared" si="12"/>
        <v>11.456488556576769</v>
      </c>
      <c r="R6">
        <f t="shared" si="7"/>
        <v>9.3471222177324645E-4</v>
      </c>
      <c r="S6">
        <f t="shared" si="8"/>
        <v>9.0972486587032435</v>
      </c>
    </row>
    <row r="7" spans="1:19" x14ac:dyDescent="0.3">
      <c r="A7" s="1">
        <v>40.155189999999997</v>
      </c>
      <c r="B7" s="2">
        <v>1.0556270000000001</v>
      </c>
      <c r="C7" s="1">
        <f t="shared" si="0"/>
        <v>1.2826740000000001E-2</v>
      </c>
      <c r="D7" s="1"/>
      <c r="E7" s="1">
        <f t="shared" si="2"/>
        <v>8.7759095817366788E-5</v>
      </c>
      <c r="F7" s="1"/>
      <c r="G7" s="2">
        <f t="shared" si="3"/>
        <v>12.944373000000001</v>
      </c>
      <c r="H7" s="2">
        <f t="shared" si="4"/>
        <v>0.12944373000000001</v>
      </c>
      <c r="I7" s="2">
        <f t="shared" si="9"/>
        <v>8.8563927420586648E-4</v>
      </c>
      <c r="J7" s="2">
        <f t="shared" si="10"/>
        <v>3.6925183129175192E-2</v>
      </c>
      <c r="K7" s="1">
        <f t="shared" si="11"/>
        <v>8.8563927420586615E-4</v>
      </c>
      <c r="L7" s="1"/>
      <c r="M7" s="1">
        <f t="shared" si="5"/>
        <v>0.18805841342661411</v>
      </c>
      <c r="N7">
        <f t="shared" si="6"/>
        <v>0.12944373000000001</v>
      </c>
      <c r="P7">
        <f t="shared" si="1"/>
        <v>2.2420677801679822</v>
      </c>
      <c r="Q7">
        <f t="shared" si="12"/>
        <v>11.418757438745834</v>
      </c>
      <c r="R7">
        <f t="shared" si="7"/>
        <v>9.1215628743984299E-4</v>
      </c>
      <c r="S7">
        <f t="shared" si="8"/>
        <v>7.0315199085090274</v>
      </c>
    </row>
    <row r="8" spans="1:19" x14ac:dyDescent="0.3">
      <c r="A8" s="1">
        <v>48.519370000000002</v>
      </c>
      <c r="B8" s="2">
        <v>1.2826740000000001</v>
      </c>
      <c r="C8" s="1">
        <f t="shared" si="0"/>
        <v>1.527161E-2</v>
      </c>
      <c r="D8" s="1"/>
      <c r="E8" s="1">
        <f t="shared" si="2"/>
        <v>1.0448661821128803E-4</v>
      </c>
      <c r="F8" s="1"/>
      <c r="G8" s="2">
        <f t="shared" si="3"/>
        <v>12.717326</v>
      </c>
      <c r="H8" s="2">
        <f t="shared" si="4"/>
        <v>0.12717326000000001</v>
      </c>
      <c r="I8" s="2">
        <f t="shared" si="9"/>
        <v>8.7010497677094095E-4</v>
      </c>
      <c r="J8" s="2">
        <f t="shared" si="10"/>
        <v>4.4202897773783167E-2</v>
      </c>
      <c r="K8" s="1">
        <f t="shared" si="11"/>
        <v>8.7010497677094127E-4</v>
      </c>
      <c r="L8" s="1"/>
      <c r="M8" s="1">
        <f t="shared" si="5"/>
        <v>0.22512350974986645</v>
      </c>
      <c r="N8">
        <f t="shared" si="6"/>
        <v>0.12717326000000001</v>
      </c>
      <c r="P8">
        <f t="shared" si="1"/>
        <v>2.2347900655233741</v>
      </c>
      <c r="Q8">
        <f t="shared" si="12"/>
        <v>11.38169234242258</v>
      </c>
      <c r="R8">
        <f t="shared" si="7"/>
        <v>8.9324796578374725E-4</v>
      </c>
      <c r="S8">
        <f t="shared" si="8"/>
        <v>5.3559794044685836</v>
      </c>
    </row>
    <row r="9" spans="1:19" x14ac:dyDescent="0.3">
      <c r="A9" s="1">
        <v>56.883890000000001</v>
      </c>
      <c r="B9" s="2">
        <v>1.527161</v>
      </c>
      <c r="C9" s="1">
        <f t="shared" si="0"/>
        <v>1.7946810000000001E-2</v>
      </c>
      <c r="D9" s="1"/>
      <c r="E9" s="1">
        <f t="shared" si="2"/>
        <v>1.2279003226120405E-4</v>
      </c>
      <c r="F9" s="1"/>
      <c r="G9" s="2">
        <f t="shared" si="3"/>
        <v>12.472839</v>
      </c>
      <c r="H9" s="2">
        <f t="shared" si="4"/>
        <v>0.12472839000000001</v>
      </c>
      <c r="I9" s="2">
        <f t="shared" si="9"/>
        <v>8.5337745437701962E-4</v>
      </c>
      <c r="J9" s="2">
        <f t="shared" si="10"/>
        <v>5.1340990558468837E-2</v>
      </c>
      <c r="K9" s="1">
        <f t="shared" si="11"/>
        <v>8.5337745437701984E-4</v>
      </c>
      <c r="L9" s="1"/>
      <c r="M9" s="1">
        <f t="shared" si="5"/>
        <v>0.26147751777966854</v>
      </c>
      <c r="N9">
        <f t="shared" si="6"/>
        <v>0.12472839000000001</v>
      </c>
      <c r="P9">
        <f t="shared" si="1"/>
        <v>2.2276519727386885</v>
      </c>
      <c r="Q9">
        <f t="shared" si="12"/>
        <v>11.345338334392778</v>
      </c>
      <c r="R9">
        <f t="shared" si="7"/>
        <v>8.7327727279091442E-4</v>
      </c>
      <c r="S9">
        <f t="shared" si="8"/>
        <v>3.9600277290597767</v>
      </c>
    </row>
    <row r="10" spans="1:19" x14ac:dyDescent="0.3">
      <c r="A10" s="1">
        <v>65.248850000000004</v>
      </c>
      <c r="B10" s="2">
        <v>1.794681</v>
      </c>
      <c r="C10" s="1">
        <f t="shared" si="0"/>
        <v>2.0069199999999999E-2</v>
      </c>
      <c r="D10" s="1"/>
      <c r="E10" s="1">
        <f t="shared" si="2"/>
        <v>1.3731118318278045E-4</v>
      </c>
      <c r="F10" s="1"/>
      <c r="G10" s="2">
        <f t="shared" si="3"/>
        <v>12.205318999999999</v>
      </c>
      <c r="H10" s="2">
        <f t="shared" si="4"/>
        <v>0.12205318999999999</v>
      </c>
      <c r="I10" s="2">
        <f t="shared" si="9"/>
        <v>8.3507404032710352E-4</v>
      </c>
      <c r="J10" s="2">
        <f t="shared" si="10"/>
        <v>5.8326351502843446E-2</v>
      </c>
      <c r="K10" s="1">
        <f t="shared" si="11"/>
        <v>8.350740403271033E-4</v>
      </c>
      <c r="L10" s="1"/>
      <c r="M10" s="1">
        <f t="shared" si="5"/>
        <v>0.29705366893417379</v>
      </c>
      <c r="N10">
        <f t="shared" si="6"/>
        <v>0.12205318999999999</v>
      </c>
      <c r="P10">
        <f t="shared" si="1"/>
        <v>2.2206666117943139</v>
      </c>
      <c r="Q10">
        <f t="shared" si="12"/>
        <v>11.309762183238274</v>
      </c>
      <c r="R10">
        <f t="shared" si="7"/>
        <v>8.5186739698988906E-4</v>
      </c>
      <c r="S10">
        <f t="shared" si="8"/>
        <v>2.8201682800353081</v>
      </c>
    </row>
    <row r="11" spans="1:19" x14ac:dyDescent="0.3">
      <c r="A11" s="1">
        <v>73.612740000000002</v>
      </c>
      <c r="B11" s="2">
        <v>2.00692</v>
      </c>
      <c r="C11" s="1">
        <f t="shared" si="0"/>
        <v>2.2048459999999999E-2</v>
      </c>
      <c r="D11" s="1"/>
      <c r="E11" s="1">
        <f t="shared" si="2"/>
        <v>1.5085305492785998E-4</v>
      </c>
      <c r="F11" s="1"/>
      <c r="G11" s="2">
        <f t="shared" si="3"/>
        <v>11.993079999999999</v>
      </c>
      <c r="H11" s="2">
        <f t="shared" si="4"/>
        <v>0.11993079999999999</v>
      </c>
      <c r="I11" s="2">
        <f t="shared" si="9"/>
        <v>8.2055288940552709E-4</v>
      </c>
      <c r="J11" s="2">
        <f t="shared" si="10"/>
        <v>6.5189365609013436E-2</v>
      </c>
      <c r="K11" s="1">
        <f t="shared" si="11"/>
        <v>8.2055288940552687E-4</v>
      </c>
      <c r="L11" s="1"/>
      <c r="M11" s="1">
        <f t="shared" si="5"/>
        <v>0.33200671275837734</v>
      </c>
      <c r="N11">
        <f t="shared" si="6"/>
        <v>0.11993079999999999</v>
      </c>
      <c r="P11">
        <f t="shared" si="1"/>
        <v>2.2138035976881438</v>
      </c>
      <c r="Q11">
        <f t="shared" si="12"/>
        <v>11.274809139414069</v>
      </c>
      <c r="R11">
        <f t="shared" si="7"/>
        <v>8.3446729276806259E-4</v>
      </c>
      <c r="S11">
        <f t="shared" si="8"/>
        <v>1.9361062093534527</v>
      </c>
    </row>
    <row r="12" spans="1:19" x14ac:dyDescent="0.3">
      <c r="A12" s="1">
        <v>81.97636</v>
      </c>
      <c r="B12" s="2">
        <v>2.2048459999999999</v>
      </c>
      <c r="C12" s="1">
        <f t="shared" si="0"/>
        <v>2.4188010000000003E-2</v>
      </c>
      <c r="D12" s="1"/>
      <c r="E12" s="1">
        <f t="shared" si="2"/>
        <v>1.6549161261719081E-4</v>
      </c>
      <c r="F12" s="1"/>
      <c r="G12" s="2">
        <f t="shared" si="3"/>
        <v>11.795154</v>
      </c>
      <c r="H12" s="2">
        <f t="shared" si="4"/>
        <v>0.11795154000000001</v>
      </c>
      <c r="I12" s="2">
        <f t="shared" si="9"/>
        <v>8.070110176604477E-4</v>
      </c>
      <c r="J12" s="2">
        <f t="shared" si="10"/>
        <v>7.1938899096538708E-2</v>
      </c>
      <c r="K12" s="1">
        <f t="shared" si="11"/>
        <v>8.0701101766044781E-4</v>
      </c>
      <c r="L12" s="1"/>
      <c r="M12" s="1">
        <f t="shared" si="5"/>
        <v>0.36638180453770297</v>
      </c>
      <c r="N12">
        <f t="shared" si="6"/>
        <v>0.11795154000000001</v>
      </c>
      <c r="P12">
        <f t="shared" si="1"/>
        <v>2.2070540642006184</v>
      </c>
      <c r="Q12">
        <f t="shared" si="12"/>
        <v>11.240434047634743</v>
      </c>
      <c r="R12">
        <f t="shared" si="7"/>
        <v>8.1819361641280637E-4</v>
      </c>
      <c r="S12">
        <f t="shared" si="8"/>
        <v>1.2505051485625112</v>
      </c>
    </row>
    <row r="13" spans="1:19" x14ac:dyDescent="0.3">
      <c r="A13" s="1">
        <v>90.340289999999996</v>
      </c>
      <c r="B13" s="2">
        <v>2.4188010000000002</v>
      </c>
      <c r="C13" s="1">
        <f t="shared" si="0"/>
        <v>2.3933980000000001E-2</v>
      </c>
      <c r="D13" s="1"/>
      <c r="E13" s="1">
        <f t="shared" si="2"/>
        <v>1.6375356825747931E-4</v>
      </c>
      <c r="F13" s="1"/>
      <c r="G13" s="2">
        <f t="shared" si="3"/>
        <v>11.581199</v>
      </c>
      <c r="H13" s="2">
        <f t="shared" si="4"/>
        <v>0.11581199</v>
      </c>
      <c r="I13" s="2">
        <f t="shared" si="9"/>
        <v>7.9237245997111692E-4</v>
      </c>
      <c r="J13" s="2">
        <f t="shared" si="10"/>
        <v>7.8566246885664937E-2</v>
      </c>
      <c r="K13" s="1">
        <f t="shared" si="11"/>
        <v>7.9237245997111779E-4</v>
      </c>
      <c r="L13" s="1"/>
      <c r="M13" s="1">
        <f t="shared" si="5"/>
        <v>0.40013460966501763</v>
      </c>
      <c r="N13">
        <f t="shared" si="6"/>
        <v>0.11581199</v>
      </c>
      <c r="P13">
        <f t="shared" si="1"/>
        <v>2.2004267164114921</v>
      </c>
      <c r="Q13">
        <f t="shared" si="12"/>
        <v>11.206681242507427</v>
      </c>
      <c r="R13">
        <f t="shared" si="7"/>
        <v>8.0093990684460979E-4</v>
      </c>
      <c r="S13">
        <f t="shared" si="8"/>
        <v>0.73401145930107869</v>
      </c>
    </row>
    <row r="14" spans="1:19" x14ac:dyDescent="0.3">
      <c r="A14" s="1">
        <v>97.663409999999999</v>
      </c>
      <c r="B14" s="2">
        <v>2.3933979999999999</v>
      </c>
      <c r="C14" s="1">
        <f t="shared" si="0"/>
        <v>2.6360149999999999E-2</v>
      </c>
      <c r="D14" s="1"/>
      <c r="E14" s="1">
        <f t="shared" si="2"/>
        <v>1.8035314737884769E-4</v>
      </c>
      <c r="F14" s="1"/>
      <c r="G14" s="2">
        <f t="shared" si="3"/>
        <v>11.606602000000001</v>
      </c>
      <c r="H14" s="2">
        <f t="shared" si="4"/>
        <v>0.11606602000000001</v>
      </c>
      <c r="I14" s="2">
        <f t="shared" si="9"/>
        <v>7.941105043308284E-4</v>
      </c>
      <c r="J14" s="2">
        <f t="shared" si="10"/>
        <v>8.4381613402140121E-2</v>
      </c>
      <c r="K14" s="1">
        <f t="shared" si="11"/>
        <v>7.9411050433082927E-4</v>
      </c>
      <c r="L14" s="1"/>
      <c r="M14" s="1">
        <f t="shared" si="5"/>
        <v>0.4297520281286375</v>
      </c>
      <c r="N14">
        <f t="shared" si="6"/>
        <v>0.11606602000000001</v>
      </c>
      <c r="P14">
        <f t="shared" si="1"/>
        <v>2.194611349895017</v>
      </c>
      <c r="Q14">
        <f t="shared" si="12"/>
        <v>11.177063824043808</v>
      </c>
      <c r="R14">
        <f t="shared" si="7"/>
        <v>8.0057534793660356E-4</v>
      </c>
      <c r="S14">
        <f t="shared" si="8"/>
        <v>0.41794202847120748</v>
      </c>
    </row>
    <row r="15" spans="1:19" x14ac:dyDescent="0.3">
      <c r="A15" s="1">
        <v>107.7734</v>
      </c>
      <c r="B15" s="2">
        <v>2.636015</v>
      </c>
      <c r="C15" s="1">
        <f t="shared" si="0"/>
        <v>2.7800850000000002E-2</v>
      </c>
      <c r="D15" s="1"/>
      <c r="E15" s="1">
        <f t="shared" si="2"/>
        <v>1.9021025287440467E-4</v>
      </c>
      <c r="F15" s="1"/>
      <c r="G15" s="2">
        <f t="shared" si="3"/>
        <v>11.363985</v>
      </c>
      <c r="H15" s="2">
        <f t="shared" si="4"/>
        <v>0.11363985</v>
      </c>
      <c r="I15" s="2">
        <f t="shared" si="9"/>
        <v>7.7751092520945996E-4</v>
      </c>
      <c r="J15" s="2">
        <f t="shared" si="10"/>
        <v>9.2242241080898513E-2</v>
      </c>
      <c r="K15" s="1">
        <f t="shared" si="11"/>
        <v>7.7751092520946061E-4</v>
      </c>
      <c r="L15" s="1"/>
      <c r="M15" s="1">
        <f t="shared" si="5"/>
        <v>0.4697858761567773</v>
      </c>
      <c r="N15">
        <f t="shared" si="6"/>
        <v>0.11363985</v>
      </c>
      <c r="P15">
        <f t="shared" si="1"/>
        <v>2.1867507222162588</v>
      </c>
      <c r="Q15">
        <f t="shared" si="12"/>
        <v>11.137029976015668</v>
      </c>
      <c r="R15">
        <f t="shared" si="7"/>
        <v>7.8103308263865979E-4</v>
      </c>
      <c r="S15">
        <f t="shared" si="8"/>
        <v>0.12405592956062961</v>
      </c>
    </row>
    <row r="16" spans="1:19" x14ac:dyDescent="0.3">
      <c r="A16" s="1">
        <v>115.4629</v>
      </c>
      <c r="B16" s="2">
        <v>2.7800850000000001</v>
      </c>
      <c r="C16" s="1">
        <f t="shared" si="0"/>
        <v>2.9669210000000001E-2</v>
      </c>
      <c r="D16" s="1"/>
      <c r="E16" s="1">
        <f t="shared" si="2"/>
        <v>2.0299335943626959E-4</v>
      </c>
      <c r="F16" s="1"/>
      <c r="G16" s="2">
        <f t="shared" si="3"/>
        <v>11.219915</v>
      </c>
      <c r="H16" s="2">
        <f t="shared" si="4"/>
        <v>0.11219915</v>
      </c>
      <c r="I16" s="2">
        <f t="shared" si="9"/>
        <v>7.6765381971390296E-4</v>
      </c>
      <c r="J16" s="2">
        <f t="shared" si="10"/>
        <v>9.8145115127588584E-2</v>
      </c>
      <c r="K16" s="1">
        <f t="shared" si="11"/>
        <v>7.6765381971390383E-4</v>
      </c>
      <c r="L16" s="1"/>
      <c r="M16" s="1">
        <f t="shared" si="5"/>
        <v>0.49984896681212404</v>
      </c>
      <c r="N16">
        <f t="shared" si="6"/>
        <v>0.11219915</v>
      </c>
      <c r="P16">
        <f t="shared" si="1"/>
        <v>2.1808478481695688</v>
      </c>
      <c r="Q16">
        <f t="shared" si="12"/>
        <v>11.106966885360322</v>
      </c>
      <c r="R16">
        <f t="shared" si="7"/>
        <v>7.690497465477899E-4</v>
      </c>
      <c r="S16">
        <f t="shared" si="8"/>
        <v>1.9486117255631877E-2</v>
      </c>
    </row>
    <row r="17" spans="1:74" x14ac:dyDescent="0.3">
      <c r="A17" s="1">
        <v>123.6147</v>
      </c>
      <c r="B17" s="2">
        <v>2.9669210000000001</v>
      </c>
      <c r="C17" s="1">
        <f t="shared" si="0"/>
        <v>3.008477E-2</v>
      </c>
      <c r="D17" s="1"/>
      <c r="E17" s="1">
        <f t="shared" si="2"/>
        <v>2.0583657367916099E-4</v>
      </c>
      <c r="F17" s="1"/>
      <c r="G17" s="2">
        <f t="shared" si="3"/>
        <v>11.033079000000001</v>
      </c>
      <c r="H17" s="2">
        <f t="shared" si="4"/>
        <v>0.11033079000000001</v>
      </c>
      <c r="I17" s="2">
        <f t="shared" si="9"/>
        <v>7.5487071315203812E-4</v>
      </c>
      <c r="J17" s="2">
        <f t="shared" si="10"/>
        <v>0.10429867020706136</v>
      </c>
      <c r="K17" s="1">
        <f t="shared" si="11"/>
        <v>7.5487071315203822E-4</v>
      </c>
      <c r="L17" s="1"/>
      <c r="M17" s="1">
        <f t="shared" si="5"/>
        <v>0.53118876548368665</v>
      </c>
      <c r="N17">
        <f t="shared" si="6"/>
        <v>0.11033079000000001</v>
      </c>
      <c r="P17">
        <f t="shared" si="1"/>
        <v>2.1746942930900959</v>
      </c>
      <c r="Q17">
        <f t="shared" si="12"/>
        <v>11.07562708668876</v>
      </c>
      <c r="R17">
        <f t="shared" si="7"/>
        <v>7.5410955246885591E-4</v>
      </c>
      <c r="S17">
        <f t="shared" si="8"/>
        <v>5.7936558562256173E-3</v>
      </c>
    </row>
    <row r="18" spans="1:74" x14ac:dyDescent="0.3">
      <c r="A18" s="1">
        <v>131.4667</v>
      </c>
      <c r="B18" s="2">
        <v>3.0084770000000001</v>
      </c>
      <c r="C18" s="1">
        <f t="shared" si="0"/>
        <v>3.0893500000000001E-2</v>
      </c>
      <c r="D18" s="1"/>
      <c r="E18" s="1">
        <f t="shared" si="2"/>
        <v>2.1136981233219203E-4</v>
      </c>
      <c r="F18" s="1"/>
      <c r="G18" s="2">
        <f t="shared" si="3"/>
        <v>10.991523000000001</v>
      </c>
      <c r="H18" s="2">
        <f t="shared" si="4"/>
        <v>0.10991523</v>
      </c>
      <c r="I18" s="2">
        <f t="shared" si="9"/>
        <v>7.5202749890914669E-4</v>
      </c>
      <c r="J18" s="2">
        <f t="shared" si="10"/>
        <v>0.11020359012849598</v>
      </c>
      <c r="K18" s="1">
        <f t="shared" si="11"/>
        <v>7.5202749890914604E-4</v>
      </c>
      <c r="L18" s="1"/>
      <c r="M18" s="1">
        <f t="shared" si="5"/>
        <v>0.5612622756935467</v>
      </c>
      <c r="N18">
        <f t="shared" si="6"/>
        <v>0.10991523</v>
      </c>
      <c r="P18">
        <f t="shared" si="1"/>
        <v>2.1687893731686612</v>
      </c>
      <c r="Q18">
        <f t="shared" si="12"/>
        <v>11.045553576478898</v>
      </c>
      <c r="R18">
        <f t="shared" si="7"/>
        <v>7.4922929335621629E-4</v>
      </c>
      <c r="S18">
        <f t="shared" si="8"/>
        <v>7.8299543164468799E-2</v>
      </c>
    </row>
    <row r="19" spans="1:74" x14ac:dyDescent="0.3">
      <c r="A19" s="1">
        <v>134.1789</v>
      </c>
      <c r="B19" s="2">
        <v>3.08935</v>
      </c>
      <c r="C19" s="1">
        <f t="shared" si="0"/>
        <v>3.1977649999999996E-2</v>
      </c>
      <c r="D19" s="1"/>
      <c r="E19" s="1">
        <f t="shared" si="2"/>
        <v>2.1878744329145353E-4</v>
      </c>
      <c r="F19" s="1"/>
      <c r="G19" s="2">
        <f t="shared" si="3"/>
        <v>10.91065</v>
      </c>
      <c r="H19" s="2">
        <f t="shared" si="4"/>
        <v>0.10910650000000001</v>
      </c>
      <c r="I19" s="2">
        <f t="shared" si="9"/>
        <v>7.464942602561157E-4</v>
      </c>
      <c r="J19" s="2">
        <f t="shared" si="10"/>
        <v>0.11222823186116261</v>
      </c>
      <c r="K19" s="1">
        <f t="shared" si="11"/>
        <v>7.4649426025611408E-4</v>
      </c>
      <c r="L19" s="1"/>
      <c r="M19" s="1">
        <f t="shared" si="5"/>
        <v>0.57157369136535574</v>
      </c>
      <c r="N19">
        <f t="shared" si="6"/>
        <v>0.10910650000000001</v>
      </c>
      <c r="P19">
        <f t="shared" si="1"/>
        <v>2.1667647314359946</v>
      </c>
      <c r="Q19">
        <f t="shared" si="12"/>
        <v>11.035242160807091</v>
      </c>
      <c r="R19">
        <f t="shared" si="7"/>
        <v>7.4302235739040132E-4</v>
      </c>
      <c r="S19">
        <f t="shared" si="8"/>
        <v>0.12054109508944451</v>
      </c>
    </row>
    <row r="20" spans="1:74" x14ac:dyDescent="0.3">
      <c r="A20" s="1">
        <v>141.2741</v>
      </c>
      <c r="B20" s="2">
        <v>3.197765</v>
      </c>
      <c r="C20" s="1">
        <f t="shared" si="0"/>
        <v>3.4100039999999998E-2</v>
      </c>
      <c r="D20" s="1"/>
      <c r="E20" s="1">
        <f t="shared" si="2"/>
        <v>2.3330859421302996E-4</v>
      </c>
      <c r="F20" s="1"/>
      <c r="G20" s="2">
        <f t="shared" si="3"/>
        <v>10.802235</v>
      </c>
      <c r="H20" s="2">
        <f t="shared" si="4"/>
        <v>0.10802234999999999</v>
      </c>
      <c r="I20" s="2">
        <f t="shared" si="9"/>
        <v>7.3907662929685407E-4</v>
      </c>
      <c r="J20" s="2">
        <f t="shared" si="10"/>
        <v>0.11747212836134965</v>
      </c>
      <c r="K20" s="1">
        <f t="shared" si="11"/>
        <v>7.3907662929685396E-4</v>
      </c>
      <c r="L20" s="1"/>
      <c r="M20" s="1">
        <f t="shared" si="5"/>
        <v>0.5982806369355016</v>
      </c>
      <c r="N20">
        <f t="shared" si="6"/>
        <v>0.10802234999999999</v>
      </c>
      <c r="P20">
        <f t="shared" si="1"/>
        <v>2.1615208349358075</v>
      </c>
      <c r="Q20">
        <f t="shared" si="12"/>
        <v>11.008535215236943</v>
      </c>
      <c r="R20">
        <f t="shared" si="7"/>
        <v>7.3385886786098348E-4</v>
      </c>
      <c r="S20">
        <f t="shared" si="8"/>
        <v>0.27225034401657167</v>
      </c>
    </row>
    <row r="21" spans="1:74" x14ac:dyDescent="0.3">
      <c r="A21" s="1">
        <v>149.63800000000001</v>
      </c>
      <c r="B21" s="2">
        <v>3.4100039999999998</v>
      </c>
      <c r="C21" s="1">
        <f t="shared" si="0"/>
        <v>3.6321150000000003E-2</v>
      </c>
      <c r="D21" s="1"/>
      <c r="E21" s="1">
        <f t="shared" si="2"/>
        <v>2.4850517614350581E-4</v>
      </c>
      <c r="F21" s="1"/>
      <c r="G21" s="2">
        <f t="shared" si="3"/>
        <v>10.589995999999999</v>
      </c>
      <c r="H21" s="2">
        <f t="shared" si="4"/>
        <v>0.10589995999999999</v>
      </c>
      <c r="I21" s="2">
        <f t="shared" si="9"/>
        <v>7.2455547837527764E-4</v>
      </c>
      <c r="J21" s="2">
        <f t="shared" si="10"/>
        <v>0.12353223792693264</v>
      </c>
      <c r="K21" s="1">
        <f t="shared" si="11"/>
        <v>7.2455547837527829E-4</v>
      </c>
      <c r="L21" s="1"/>
      <c r="M21" s="1">
        <f t="shared" si="5"/>
        <v>0.62914452151281397</v>
      </c>
      <c r="N21">
        <f t="shared" si="6"/>
        <v>0.10589995999999999</v>
      </c>
      <c r="P21">
        <f t="shared" si="1"/>
        <v>2.1554607253702245</v>
      </c>
      <c r="Q21">
        <f t="shared" si="12"/>
        <v>10.977671330659632</v>
      </c>
      <c r="R21">
        <f t="shared" si="7"/>
        <v>7.1742318805939642E-4</v>
      </c>
      <c r="S21">
        <f t="shared" si="8"/>
        <v>0.50869565150022378</v>
      </c>
    </row>
    <row r="22" spans="1:74" x14ac:dyDescent="0.3">
      <c r="A22" s="1">
        <v>158.00210000000001</v>
      </c>
      <c r="B22" s="2">
        <v>3.6321150000000002</v>
      </c>
      <c r="C22" s="1">
        <f t="shared" si="0"/>
        <v>3.8163849999999999E-2</v>
      </c>
      <c r="D22" s="1"/>
      <c r="E22" s="1">
        <f t="shared" si="2"/>
        <v>2.6111271990463772E-4</v>
      </c>
      <c r="F22" s="1"/>
      <c r="G22" s="2">
        <f t="shared" si="3"/>
        <v>10.367884999999999</v>
      </c>
      <c r="H22" s="2">
        <f t="shared" si="4"/>
        <v>0.10367884999999999</v>
      </c>
      <c r="I22" s="2">
        <f t="shared" si="9"/>
        <v>7.0935889644480174E-4</v>
      </c>
      <c r="J22" s="2">
        <f t="shared" si="10"/>
        <v>0.12946538667268662</v>
      </c>
      <c r="K22" s="1">
        <f t="shared" si="11"/>
        <v>7.0935889644480174E-4</v>
      </c>
      <c r="L22" s="1"/>
      <c r="M22" s="1">
        <f t="shared" si="5"/>
        <v>0.65936179994437316</v>
      </c>
      <c r="N22">
        <f t="shared" si="6"/>
        <v>0.10367884999999999</v>
      </c>
      <c r="P22">
        <f t="shared" si="1"/>
        <v>2.1495275766244708</v>
      </c>
      <c r="Q22">
        <f t="shared" si="12"/>
        <v>10.947454052228073</v>
      </c>
      <c r="R22">
        <f t="shared" si="7"/>
        <v>7.0044282668095081E-4</v>
      </c>
      <c r="S22">
        <f t="shared" si="8"/>
        <v>0.79496300033856715</v>
      </c>
    </row>
    <row r="23" spans="1:74" x14ac:dyDescent="0.3">
      <c r="A23" s="1">
        <v>166.3655</v>
      </c>
      <c r="B23" s="2">
        <v>3.8163849999999999</v>
      </c>
      <c r="C23" s="1">
        <f t="shared" si="0"/>
        <v>4.032326E-2</v>
      </c>
      <c r="D23" s="1"/>
      <c r="E23" s="1">
        <f t="shared" si="2"/>
        <v>2.7588715745455146E-4</v>
      </c>
      <c r="F23" s="1"/>
      <c r="G23" s="2">
        <f t="shared" si="3"/>
        <v>10.183615</v>
      </c>
      <c r="H23" s="2">
        <f t="shared" si="4"/>
        <v>0.10183615</v>
      </c>
      <c r="I23" s="2">
        <f t="shared" si="9"/>
        <v>6.9675135268366993E-4</v>
      </c>
      <c r="J23" s="2">
        <f t="shared" si="10"/>
        <v>0.13529259693572121</v>
      </c>
      <c r="K23" s="1">
        <f t="shared" si="11"/>
        <v>6.9675135268366982E-4</v>
      </c>
      <c r="L23" s="1"/>
      <c r="M23" s="1">
        <f t="shared" si="5"/>
        <v>0.68903953811390206</v>
      </c>
      <c r="N23">
        <f t="shared" si="6"/>
        <v>0.10183615</v>
      </c>
      <c r="P23">
        <f t="shared" si="1"/>
        <v>2.1437003663614362</v>
      </c>
      <c r="Q23">
        <f t="shared" si="12"/>
        <v>10.917776314058544</v>
      </c>
      <c r="R23">
        <f t="shared" si="7"/>
        <v>6.8612864942108748E-4</v>
      </c>
      <c r="S23">
        <f t="shared" si="8"/>
        <v>1.1284182460487762</v>
      </c>
    </row>
    <row r="24" spans="1:74" x14ac:dyDescent="0.3">
      <c r="A24" s="1">
        <v>174.7294</v>
      </c>
      <c r="B24" s="2">
        <v>4.0323260000000003</v>
      </c>
      <c r="C24" s="1">
        <f t="shared" si="0"/>
        <v>4.2663650000000004E-2</v>
      </c>
      <c r="D24" s="1"/>
      <c r="E24" s="1">
        <f t="shared" si="2"/>
        <v>2.9189983957487255E-4</v>
      </c>
      <c r="F24" s="1"/>
      <c r="G24" s="2">
        <f t="shared" si="3"/>
        <v>9.9676739999999988</v>
      </c>
      <c r="H24" s="2">
        <f t="shared" si="4"/>
        <v>9.9676739999999986E-2</v>
      </c>
      <c r="I24" s="2">
        <f t="shared" si="9"/>
        <v>6.8197691513375615E-4</v>
      </c>
      <c r="J24" s="2">
        <f t="shared" si="10"/>
        <v>0.14099658365620843</v>
      </c>
      <c r="K24" s="1">
        <f t="shared" si="11"/>
        <v>6.8197691513375571E-4</v>
      </c>
      <c r="L24" s="1"/>
      <c r="M24" s="1">
        <f t="shared" si="5"/>
        <v>0.71808970393457638</v>
      </c>
      <c r="N24">
        <f t="shared" si="6"/>
        <v>9.9676739999999986E-2</v>
      </c>
      <c r="P24">
        <f t="shared" si="1"/>
        <v>2.1379963796409487</v>
      </c>
      <c r="Q24">
        <f t="shared" si="12"/>
        <v>10.888726148237868</v>
      </c>
      <c r="R24">
        <f t="shared" si="7"/>
        <v>6.6979251597276159E-4</v>
      </c>
      <c r="S24">
        <f t="shared" si="8"/>
        <v>1.4845958291443433</v>
      </c>
    </row>
    <row r="25" spans="1:74" x14ac:dyDescent="0.3">
      <c r="A25" s="1">
        <v>183.09370000000001</v>
      </c>
      <c r="B25" s="2">
        <v>4.2663650000000004</v>
      </c>
      <c r="C25" s="1">
        <f t="shared" si="0"/>
        <v>4.4884760000000003E-2</v>
      </c>
      <c r="D25" s="1"/>
      <c r="E25" s="1">
        <f t="shared" si="2"/>
        <v>3.0709642150534834E-4</v>
      </c>
      <c r="F25" s="1"/>
      <c r="G25" s="2">
        <f t="shared" si="3"/>
        <v>9.7336349999999996</v>
      </c>
      <c r="H25" s="2">
        <f t="shared" si="4"/>
        <v>9.7336350000000002E-2</v>
      </c>
      <c r="I25" s="2">
        <f t="shared" si="9"/>
        <v>6.6596423301343516E-4</v>
      </c>
      <c r="J25" s="2">
        <f t="shared" si="10"/>
        <v>0.14656690829040273</v>
      </c>
      <c r="K25" s="1">
        <f t="shared" si="11"/>
        <v>6.6596423301343646E-4</v>
      </c>
      <c r="L25" s="1"/>
      <c r="M25" s="1">
        <f t="shared" si="5"/>
        <v>0.74645913433965072</v>
      </c>
      <c r="N25">
        <f t="shared" si="6"/>
        <v>9.7336350000000002E-2</v>
      </c>
      <c r="P25">
        <f t="shared" si="1"/>
        <v>2.1324260550067544</v>
      </c>
      <c r="Q25">
        <f t="shared" si="12"/>
        <v>10.860356717832795</v>
      </c>
      <c r="R25">
        <f t="shared" si="7"/>
        <v>6.5236182117273675E-4</v>
      </c>
      <c r="S25">
        <f t="shared" si="8"/>
        <v>1.8502560788400768</v>
      </c>
    </row>
    <row r="26" spans="1:74" x14ac:dyDescent="0.3">
      <c r="A26" s="1">
        <v>191.45779999999999</v>
      </c>
      <c r="B26" s="2">
        <v>4.4884760000000004</v>
      </c>
      <c r="C26" s="1">
        <f t="shared" si="0"/>
        <v>4.7484289999999998E-2</v>
      </c>
      <c r="D26" s="1"/>
      <c r="E26" s="1">
        <f t="shared" si="2"/>
        <v>3.2488211002403033E-4</v>
      </c>
      <c r="F26" s="1"/>
      <c r="G26" s="2">
        <f t="shared" si="3"/>
        <v>9.5115239999999996</v>
      </c>
      <c r="H26" s="2">
        <f t="shared" si="4"/>
        <v>9.511523999999999E-2</v>
      </c>
      <c r="I26" s="2">
        <f t="shared" si="9"/>
        <v>6.5076765108295926E-4</v>
      </c>
      <c r="J26" s="2">
        <f t="shared" si="10"/>
        <v>0.15200999400082568</v>
      </c>
      <c r="K26" s="1">
        <f t="shared" si="11"/>
        <v>6.5076765108295818E-4</v>
      </c>
      <c r="L26" s="1"/>
      <c r="M26" s="1">
        <f t="shared" si="5"/>
        <v>0.77418054222722432</v>
      </c>
      <c r="N26">
        <f t="shared" si="6"/>
        <v>9.511523999999999E-2</v>
      </c>
      <c r="P26">
        <f t="shared" si="1"/>
        <v>2.1269829692963316</v>
      </c>
      <c r="Q26">
        <f t="shared" si="12"/>
        <v>10.832635309945221</v>
      </c>
      <c r="R26">
        <f t="shared" si="7"/>
        <v>6.3584845459726787E-4</v>
      </c>
      <c r="S26">
        <f t="shared" si="8"/>
        <v>2.2258242377863393</v>
      </c>
    </row>
    <row r="27" spans="1:74" x14ac:dyDescent="0.3">
      <c r="A27" s="1">
        <v>199.82259999999999</v>
      </c>
      <c r="B27" s="2">
        <v>4.7484289999999998</v>
      </c>
      <c r="C27" s="1">
        <f t="shared" si="0"/>
        <v>4.9828789999999998E-2</v>
      </c>
      <c r="D27" s="1"/>
      <c r="E27" s="1">
        <f t="shared" si="2"/>
        <v>3.4092291229676809E-4</v>
      </c>
      <c r="F27" s="1"/>
      <c r="G27" s="2">
        <f t="shared" si="3"/>
        <v>9.2515710000000002</v>
      </c>
      <c r="H27" s="2">
        <f t="shared" si="4"/>
        <v>9.2515710000000001E-2</v>
      </c>
      <c r="I27" s="2">
        <f t="shared" si="9"/>
        <v>6.3298196256427732E-4</v>
      </c>
      <c r="J27" s="2">
        <f t="shared" si="10"/>
        <v>0.15730476152128336</v>
      </c>
      <c r="K27" s="1">
        <f t="shared" si="11"/>
        <v>6.3298196256427906E-4</v>
      </c>
      <c r="L27" s="1"/>
      <c r="M27" s="1">
        <f t="shared" si="5"/>
        <v>0.80114657177612858</v>
      </c>
      <c r="N27">
        <f t="shared" si="6"/>
        <v>9.2515710000000001E-2</v>
      </c>
      <c r="P27">
        <f t="shared" si="1"/>
        <v>2.121688201775874</v>
      </c>
      <c r="Q27">
        <f t="shared" si="12"/>
        <v>10.805669280396318</v>
      </c>
      <c r="R27">
        <f t="shared" si="7"/>
        <v>6.1693093384478927E-4</v>
      </c>
      <c r="S27">
        <f t="shared" si="8"/>
        <v>2.576355229538859</v>
      </c>
    </row>
    <row r="28" spans="1:74" x14ac:dyDescent="0.3">
      <c r="A28" s="1">
        <v>208.18700000000001</v>
      </c>
      <c r="B28" s="2">
        <v>4.9828789999999996</v>
      </c>
      <c r="C28" s="1">
        <f t="shared" si="0"/>
        <v>5.1531640000000004E-2</v>
      </c>
      <c r="D28" s="1"/>
      <c r="E28" s="1">
        <f t="shared" si="2"/>
        <v>3.5257361826824673E-4</v>
      </c>
      <c r="F28" s="1"/>
      <c r="G28" s="2">
        <f t="shared" si="3"/>
        <v>9.0171209999999995</v>
      </c>
      <c r="H28" s="2">
        <f t="shared" si="4"/>
        <v>9.0171210000000002E-2</v>
      </c>
      <c r="I28" s="2">
        <f t="shared" si="9"/>
        <v>6.1694116029153956E-4</v>
      </c>
      <c r="J28" s="2">
        <f t="shared" si="10"/>
        <v>0.16246510416242593</v>
      </c>
      <c r="K28" s="1">
        <f t="shared" si="11"/>
        <v>6.1694116029154E-4</v>
      </c>
      <c r="L28" s="1"/>
      <c r="M28" s="1">
        <f t="shared" si="5"/>
        <v>0.82742798103647186</v>
      </c>
      <c r="N28">
        <f t="shared" si="6"/>
        <v>9.0171210000000002E-2</v>
      </c>
      <c r="P28">
        <f t="shared" si="1"/>
        <v>2.1165278591347314</v>
      </c>
      <c r="Q28">
        <f t="shared" si="12"/>
        <v>10.779387871135974</v>
      </c>
      <c r="R28">
        <f t="shared" si="7"/>
        <v>5.9983442446313959E-4</v>
      </c>
      <c r="S28">
        <f t="shared" si="8"/>
        <v>2.9264041070267806</v>
      </c>
    </row>
    <row r="29" spans="1:74" x14ac:dyDescent="0.3">
      <c r="A29" s="1">
        <v>216.55009999999999</v>
      </c>
      <c r="B29" s="2">
        <v>5.1531640000000003</v>
      </c>
      <c r="C29" s="1">
        <f t="shared" si="0"/>
        <v>5.3547089999999999E-2</v>
      </c>
      <c r="D29" s="1"/>
      <c r="E29" s="1">
        <f t="shared" si="2"/>
        <v>3.6636309787609029E-4</v>
      </c>
      <c r="F29" s="1"/>
      <c r="G29" s="2">
        <f t="shared" si="3"/>
        <v>8.8468359999999997</v>
      </c>
      <c r="H29" s="2">
        <f t="shared" si="4"/>
        <v>8.8468359999999996E-2</v>
      </c>
      <c r="I29" s="2">
        <f t="shared" si="9"/>
        <v>6.0529045432006093E-4</v>
      </c>
      <c r="J29" s="2">
        <f t="shared" si="10"/>
        <v>0.16752720876095001</v>
      </c>
      <c r="K29" s="1">
        <f t="shared" si="11"/>
        <v>6.0529045432005963E-4</v>
      </c>
      <c r="L29" s="1"/>
      <c r="M29" s="1">
        <f t="shared" si="5"/>
        <v>0.85320906805417807</v>
      </c>
      <c r="N29">
        <f t="shared" si="6"/>
        <v>8.8468359999999996E-2</v>
      </c>
      <c r="P29">
        <f t="shared" si="1"/>
        <v>2.1114657545362072</v>
      </c>
      <c r="Q29">
        <f t="shared" si="12"/>
        <v>10.753606784118269</v>
      </c>
      <c r="R29">
        <f t="shared" si="7"/>
        <v>5.8709923986402989E-4</v>
      </c>
      <c r="S29">
        <f t="shared" si="8"/>
        <v>3.3092028338526513</v>
      </c>
    </row>
    <row r="30" spans="1:74" x14ac:dyDescent="0.3">
      <c r="A30" s="1">
        <v>224.91370000000001</v>
      </c>
      <c r="B30" s="2">
        <v>5.3547089999999997</v>
      </c>
      <c r="C30" s="1">
        <f t="shared" si="0"/>
        <v>5.5340439999999998E-2</v>
      </c>
      <c r="D30" s="1"/>
      <c r="E30" s="1">
        <f t="shared" si="2"/>
        <v>3.7863299455163484E-4</v>
      </c>
      <c r="F30" s="1"/>
      <c r="G30" s="2">
        <f t="shared" si="3"/>
        <v>8.6452910000000003</v>
      </c>
      <c r="H30" s="2">
        <f t="shared" si="4"/>
        <v>8.6452910000000008E-2</v>
      </c>
      <c r="I30" s="2">
        <f t="shared" si="9"/>
        <v>5.9150097471221742E-4</v>
      </c>
      <c r="J30" s="2">
        <f t="shared" si="10"/>
        <v>0.17247428631305312</v>
      </c>
      <c r="K30" s="1">
        <f t="shared" si="11"/>
        <v>5.9150097471221677E-4</v>
      </c>
      <c r="L30" s="1"/>
      <c r="M30" s="1">
        <f t="shared" si="5"/>
        <v>0.87840432713501526</v>
      </c>
      <c r="N30">
        <f t="shared" si="6"/>
        <v>8.6452910000000008E-2</v>
      </c>
      <c r="P30">
        <f t="shared" si="1"/>
        <v>2.1065186769841042</v>
      </c>
      <c r="Q30">
        <f t="shared" si="12"/>
        <v>10.728411525037432</v>
      </c>
      <c r="R30">
        <f t="shared" si="7"/>
        <v>5.7237997286026839E-4</v>
      </c>
      <c r="S30">
        <f t="shared" si="8"/>
        <v>3.6561271182221309</v>
      </c>
    </row>
    <row r="31" spans="1:74" x14ac:dyDescent="0.3">
      <c r="A31" s="1">
        <v>233.27699999999999</v>
      </c>
      <c r="B31" s="2">
        <v>5.5340439999999997</v>
      </c>
      <c r="C31" s="1">
        <f t="shared" si="0"/>
        <v>5.7331209999999994E-2</v>
      </c>
      <c r="D31" s="1"/>
      <c r="E31" s="1">
        <f t="shared" si="2"/>
        <v>3.922536164072536E-4</v>
      </c>
      <c r="F31" s="1"/>
      <c r="G31" s="2">
        <f t="shared" si="3"/>
        <v>8.4659560000000003</v>
      </c>
      <c r="H31" s="2">
        <f t="shared" si="4"/>
        <v>8.4659560000000009E-2</v>
      </c>
      <c r="I31" s="2">
        <f t="shared" si="9"/>
        <v>5.7923107803667287E-4</v>
      </c>
      <c r="J31" s="2">
        <f t="shared" si="10"/>
        <v>0.17731856958799722</v>
      </c>
      <c r="K31" s="1">
        <f t="shared" si="11"/>
        <v>5.7923107803667341E-4</v>
      </c>
      <c r="L31" s="1"/>
      <c r="M31" s="1">
        <f t="shared" si="5"/>
        <v>0.90307605926124723</v>
      </c>
      <c r="N31">
        <f t="shared" si="6"/>
        <v>8.4659560000000009E-2</v>
      </c>
      <c r="P31">
        <f t="shared" si="1"/>
        <v>2.10167439370916</v>
      </c>
      <c r="Q31">
        <f t="shared" si="12"/>
        <v>10.703739792911199</v>
      </c>
      <c r="R31">
        <f t="shared" si="7"/>
        <v>5.5921773918394711E-4</v>
      </c>
      <c r="S31">
        <f t="shared" si="8"/>
        <v>4.0053373203404412</v>
      </c>
      <c r="U31" t="s">
        <v>17</v>
      </c>
      <c r="V31">
        <v>3.0855983516497708E-4</v>
      </c>
      <c r="AC31" s="7" t="s">
        <v>31</v>
      </c>
      <c r="AE31" s="11" t="s">
        <v>32</v>
      </c>
      <c r="AF31" s="12">
        <v>20</v>
      </c>
      <c r="AG31" s="11"/>
    </row>
    <row r="32" spans="1:74" x14ac:dyDescent="0.3">
      <c r="A32" s="1">
        <v>241.64070000000001</v>
      </c>
      <c r="B32" s="2">
        <v>5.7331209999999997</v>
      </c>
      <c r="C32" s="1">
        <f t="shared" si="0"/>
        <v>5.9091639999999994E-2</v>
      </c>
      <c r="D32" s="1"/>
      <c r="E32" s="1">
        <f t="shared" si="2"/>
        <v>4.0429827818801525E-4</v>
      </c>
      <c r="F32" s="1"/>
      <c r="G32" s="2">
        <f t="shared" si="3"/>
        <v>8.2668789999999994</v>
      </c>
      <c r="H32" s="2">
        <f t="shared" si="4"/>
        <v>8.2668789999999992E-2</v>
      </c>
      <c r="I32" s="2">
        <f t="shared" si="9"/>
        <v>5.6561045618105401E-4</v>
      </c>
      <c r="J32" s="2">
        <f t="shared" si="10"/>
        <v>0.18204916576035871</v>
      </c>
      <c r="K32" s="1">
        <f t="shared" si="11"/>
        <v>5.6561045618105346E-4</v>
      </c>
      <c r="L32" s="1"/>
      <c r="M32" s="1">
        <f t="shared" si="5"/>
        <v>0.92716878772854106</v>
      </c>
      <c r="N32">
        <f t="shared" si="6"/>
        <v>8.2668789999999992E-2</v>
      </c>
      <c r="P32">
        <f t="shared" si="1"/>
        <v>2.0969437975367984</v>
      </c>
      <c r="Q32">
        <f t="shared" si="12"/>
        <v>10.679647064443904</v>
      </c>
      <c r="R32">
        <f t="shared" si="7"/>
        <v>5.4483860353744232E-4</v>
      </c>
      <c r="S32">
        <f t="shared" si="8"/>
        <v>4.3146986224789536</v>
      </c>
      <c r="U32" t="s">
        <v>18</v>
      </c>
      <c r="V32">
        <v>3.0855983516497708E-4</v>
      </c>
      <c r="AE32" s="11" t="s">
        <v>33</v>
      </c>
      <c r="AF32" s="12">
        <v>639</v>
      </c>
      <c r="AG32" s="11" t="s">
        <v>34</v>
      </c>
      <c r="BV32" t="s">
        <v>25</v>
      </c>
    </row>
    <row r="33" spans="1:33" x14ac:dyDescent="0.3">
      <c r="A33" s="1">
        <v>250.00380000000001</v>
      </c>
      <c r="B33" s="2">
        <v>5.9091639999999996</v>
      </c>
      <c r="C33" s="1">
        <f t="shared" si="0"/>
        <v>6.0827400000000004E-2</v>
      </c>
      <c r="D33" s="1"/>
      <c r="E33" s="1">
        <f t="shared" si="2"/>
        <v>4.1617415063541446E-4</v>
      </c>
      <c r="F33" s="1"/>
      <c r="G33" s="2">
        <f t="shared" si="3"/>
        <v>8.0908359999999995</v>
      </c>
      <c r="H33" s="2">
        <f t="shared" si="4"/>
        <v>8.0908359999999999E-2</v>
      </c>
      <c r="I33" s="2">
        <f t="shared" si="9"/>
        <v>5.535657944002923E-4</v>
      </c>
      <c r="J33" s="2">
        <f t="shared" si="10"/>
        <v>0.18667869185550778</v>
      </c>
      <c r="K33" s="1">
        <f t="shared" si="11"/>
        <v>5.5356579440029132E-4</v>
      </c>
      <c r="L33" s="1"/>
      <c r="M33" s="1">
        <f t="shared" si="5"/>
        <v>0.95074677051944967</v>
      </c>
      <c r="N33">
        <f t="shared" si="6"/>
        <v>8.0908359999999999E-2</v>
      </c>
      <c r="P33">
        <f t="shared" si="1"/>
        <v>2.0923142714416496</v>
      </c>
      <c r="Q33">
        <f t="shared" si="12"/>
        <v>10.656069081652998</v>
      </c>
      <c r="R33">
        <f t="shared" si="7"/>
        <v>5.3205902589329921E-4</v>
      </c>
      <c r="S33">
        <f t="shared" si="8"/>
        <v>4.625410916133478</v>
      </c>
      <c r="U33" t="s">
        <v>26</v>
      </c>
      <c r="V33">
        <f>AF39</f>
        <v>11.606815852172446</v>
      </c>
      <c r="W33" t="s">
        <v>19</v>
      </c>
      <c r="AE33" s="11" t="s">
        <v>35</v>
      </c>
      <c r="AF33" s="11">
        <f>(AF32/100)*AF31</f>
        <v>127.8</v>
      </c>
      <c r="AG33" s="11" t="s">
        <v>34</v>
      </c>
    </row>
    <row r="34" spans="1:33" x14ac:dyDescent="0.3">
      <c r="A34" s="1">
        <v>258.36700000000002</v>
      </c>
      <c r="B34" s="2">
        <v>6.0827400000000003</v>
      </c>
      <c r="C34" s="1">
        <f t="shared" si="0"/>
        <v>6.3287070000000001E-2</v>
      </c>
      <c r="D34" s="1"/>
      <c r="E34" s="1">
        <f t="shared" si="2"/>
        <v>4.3300293294558075E-4</v>
      </c>
      <c r="F34" s="1"/>
      <c r="G34" s="2">
        <f t="shared" si="3"/>
        <v>7.9172599999999997</v>
      </c>
      <c r="H34" s="2">
        <f t="shared" si="4"/>
        <v>7.9172599999999996E-2</v>
      </c>
      <c r="I34" s="2">
        <f t="shared" si="9"/>
        <v>5.4168992195289319E-4</v>
      </c>
      <c r="J34" s="2">
        <f t="shared" si="10"/>
        <v>0.19120895301078422</v>
      </c>
      <c r="K34" s="1">
        <f t="shared" si="11"/>
        <v>5.4168992195289297E-4</v>
      </c>
      <c r="L34" s="1"/>
      <c r="M34" s="1">
        <f t="shared" si="5"/>
        <v>0.97381920112295195</v>
      </c>
      <c r="N34">
        <f t="shared" si="6"/>
        <v>7.9172599999999996E-2</v>
      </c>
      <c r="P34">
        <f t="shared" si="1"/>
        <v>2.0877840102863732</v>
      </c>
      <c r="Q34">
        <f t="shared" si="12"/>
        <v>10.632996651049496</v>
      </c>
      <c r="R34">
        <f t="shared" si="7"/>
        <v>5.1951725174285263E-4</v>
      </c>
      <c r="S34">
        <f t="shared" si="8"/>
        <v>4.9162730424321044</v>
      </c>
      <c r="AE34" s="11" t="s">
        <v>36</v>
      </c>
      <c r="AF34" s="11">
        <v>56.077399999999997</v>
      </c>
      <c r="AG34" s="11" t="s">
        <v>37</v>
      </c>
    </row>
    <row r="35" spans="1:33" x14ac:dyDescent="0.3">
      <c r="A35" s="1">
        <v>266.73149999999998</v>
      </c>
      <c r="B35" s="2">
        <v>6.3287069999999996</v>
      </c>
      <c r="C35" s="1">
        <f t="shared" si="0"/>
        <v>6.6182740000000004E-2</v>
      </c>
      <c r="D35" s="1"/>
      <c r="E35" s="1">
        <f t="shared" si="2"/>
        <v>4.5281477765323641E-4</v>
      </c>
      <c r="F35" s="1"/>
      <c r="G35" s="2">
        <f t="shared" si="3"/>
        <v>7.6712930000000004</v>
      </c>
      <c r="H35" s="2">
        <f t="shared" si="4"/>
        <v>7.6712929999999999E-2</v>
      </c>
      <c r="I35" s="2">
        <f t="shared" si="9"/>
        <v>5.2486113964272691E-4</v>
      </c>
      <c r="J35" s="2">
        <f t="shared" si="10"/>
        <v>0.19559915401332578</v>
      </c>
      <c r="K35" s="1">
        <f t="shared" si="11"/>
        <v>5.2486113964272572E-4</v>
      </c>
      <c r="L35" s="1"/>
      <c r="M35" s="1">
        <f t="shared" si="5"/>
        <v>0.9961783112260395</v>
      </c>
      <c r="N35">
        <f t="shared" si="6"/>
        <v>7.6712929999999999E-2</v>
      </c>
      <c r="P35">
        <f t="shared" ref="P35:P66" si="13">$O$3-J35</f>
        <v>2.0833938092838316</v>
      </c>
      <c r="Q35">
        <f t="shared" si="12"/>
        <v>10.610637540946406</v>
      </c>
      <c r="R35">
        <f t="shared" si="7"/>
        <v>5.023188080031187E-4</v>
      </c>
      <c r="S35">
        <f t="shared" si="8"/>
        <v>5.0815671575002739</v>
      </c>
      <c r="V35">
        <f>SUM(V31:V32)</f>
        <v>6.1711967032995415E-4</v>
      </c>
      <c r="AE35" s="11" t="s">
        <v>38</v>
      </c>
      <c r="AF35" s="11">
        <f>AF33/AF34</f>
        <v>2.2789929632971573</v>
      </c>
      <c r="AG35" s="11" t="s">
        <v>39</v>
      </c>
    </row>
    <row r="36" spans="1:33" x14ac:dyDescent="0.3">
      <c r="A36" s="1">
        <v>275.09690000000001</v>
      </c>
      <c r="B36" s="2">
        <v>6.6182740000000004</v>
      </c>
      <c r="C36" s="1">
        <f t="shared" si="0"/>
        <v>6.9711839999999997E-2</v>
      </c>
      <c r="D36" s="1"/>
      <c r="E36" s="1">
        <f t="shared" si="2"/>
        <v>4.7696047835731775E-4</v>
      </c>
      <c r="F36" s="1"/>
      <c r="G36" s="2">
        <f t="shared" si="3"/>
        <v>7.3817259999999996</v>
      </c>
      <c r="H36" s="2">
        <f t="shared" si="4"/>
        <v>7.3817259999999996E-2</v>
      </c>
      <c r="I36" s="2">
        <f t="shared" si="9"/>
        <v>5.0504929493507119E-4</v>
      </c>
      <c r="J36" s="2">
        <f t="shared" si="10"/>
        <v>0.19982409338517565</v>
      </c>
      <c r="K36" s="1">
        <f t="shared" si="11"/>
        <v>5.050492949350726E-4</v>
      </c>
      <c r="L36" s="1"/>
      <c r="M36" s="1">
        <f t="shared" si="5"/>
        <v>1.0176957507554305</v>
      </c>
      <c r="N36">
        <f t="shared" si="6"/>
        <v>7.3817259999999996E-2</v>
      </c>
      <c r="P36">
        <f t="shared" si="13"/>
        <v>2.0791688699119817</v>
      </c>
      <c r="Q36">
        <f t="shared" si="12"/>
        <v>10.589120101417016</v>
      </c>
      <c r="R36">
        <f t="shared" si="7"/>
        <v>4.8237765764734487E-4</v>
      </c>
      <c r="S36">
        <f t="shared" si="8"/>
        <v>5.1400313730628637</v>
      </c>
      <c r="AE36" s="11" t="s">
        <v>40</v>
      </c>
      <c r="AF36" s="11">
        <v>10</v>
      </c>
      <c r="AG36" s="11" t="s">
        <v>41</v>
      </c>
    </row>
    <row r="37" spans="1:33" x14ac:dyDescent="0.3">
      <c r="A37" s="1">
        <v>283.46350000000001</v>
      </c>
      <c r="B37" s="2">
        <v>6.971184</v>
      </c>
      <c r="C37" s="1">
        <f t="shared" si="0"/>
        <v>7.3413690000000004E-2</v>
      </c>
      <c r="D37" s="1"/>
      <c r="E37" s="1">
        <f t="shared" si="2"/>
        <v>5.0228811490811084E-4</v>
      </c>
      <c r="F37" s="1"/>
      <c r="G37" s="2">
        <f t="shared" si="3"/>
        <v>7.028816</v>
      </c>
      <c r="H37" s="2">
        <f t="shared" si="4"/>
        <v>7.0288160000000002E-2</v>
      </c>
      <c r="I37" s="2">
        <f t="shared" si="9"/>
        <v>4.8090359423098991E-4</v>
      </c>
      <c r="J37" s="2">
        <f t="shared" si="10"/>
        <v>0.20384762139666865</v>
      </c>
      <c r="K37" s="1">
        <f t="shared" si="11"/>
        <v>4.8090359423098953E-4</v>
      </c>
      <c r="L37" s="1"/>
      <c r="M37" s="1">
        <f t="shared" si="5"/>
        <v>1.0381874106497606</v>
      </c>
      <c r="N37">
        <f t="shared" si="6"/>
        <v>7.0288160000000002E-2</v>
      </c>
      <c r="P37">
        <f t="shared" si="13"/>
        <v>2.0751453419004888</v>
      </c>
      <c r="Q37">
        <f t="shared" si="12"/>
        <v>10.568628441522687</v>
      </c>
      <c r="R37">
        <f t="shared" si="7"/>
        <v>4.5842700576232364E-4</v>
      </c>
      <c r="S37">
        <f t="shared" si="8"/>
        <v>5.0519702918976455</v>
      </c>
      <c r="AE37" s="11" t="s">
        <v>42</v>
      </c>
      <c r="AF37" s="11">
        <v>5</v>
      </c>
      <c r="AG37" s="11" t="s">
        <v>41</v>
      </c>
    </row>
    <row r="38" spans="1:33" x14ac:dyDescent="0.3">
      <c r="A38" s="1">
        <v>291.83049999999997</v>
      </c>
      <c r="B38" s="2">
        <v>7.3413690000000003</v>
      </c>
      <c r="C38" s="1">
        <f t="shared" si="0"/>
        <v>7.7140219999999995E-2</v>
      </c>
      <c r="D38" s="1"/>
      <c r="E38" s="1">
        <f t="shared" si="2"/>
        <v>5.277846092111287E-4</v>
      </c>
      <c r="F38" s="1"/>
      <c r="G38" s="2">
        <f t="shared" si="3"/>
        <v>6.6586309999999997</v>
      </c>
      <c r="H38" s="2">
        <f t="shared" si="4"/>
        <v>6.6586309999999996E-2</v>
      </c>
      <c r="I38" s="2">
        <f t="shared" si="9"/>
        <v>4.5557595768019681E-4</v>
      </c>
      <c r="J38" s="2">
        <f t="shared" si="10"/>
        <v>0.20765942543457883</v>
      </c>
      <c r="K38" s="1">
        <f t="shared" si="11"/>
        <v>4.5557595768019535E-4</v>
      </c>
      <c r="L38" s="1"/>
      <c r="M38" s="1">
        <f t="shared" si="5"/>
        <v>1.0576007692011544</v>
      </c>
      <c r="N38">
        <f t="shared" si="6"/>
        <v>6.6586309999999996E-2</v>
      </c>
      <c r="P38">
        <f t="shared" si="13"/>
        <v>2.0713335378625786</v>
      </c>
      <c r="Q38">
        <f t="shared" si="12"/>
        <v>10.549215082971292</v>
      </c>
      <c r="R38">
        <f t="shared" si="7"/>
        <v>4.334854100864276E-4</v>
      </c>
      <c r="S38">
        <f t="shared" si="8"/>
        <v>4.8799229299251801</v>
      </c>
      <c r="AE38" s="11" t="s">
        <v>43</v>
      </c>
      <c r="AF38" s="11">
        <f>AF36*(0.25*PI()*AF37^2)</f>
        <v>196.34954084936209</v>
      </c>
      <c r="AG38" s="11" t="s">
        <v>44</v>
      </c>
    </row>
    <row r="39" spans="1:33" x14ac:dyDescent="0.3">
      <c r="A39" s="1">
        <v>300.19749999999999</v>
      </c>
      <c r="B39" s="2">
        <v>7.7140219999999999</v>
      </c>
      <c r="C39" s="1">
        <f t="shared" si="0"/>
        <v>8.0496570000000003E-2</v>
      </c>
      <c r="D39" s="1"/>
      <c r="E39" s="1">
        <f t="shared" si="2"/>
        <v>5.507483740684985E-4</v>
      </c>
      <c r="F39" s="1"/>
      <c r="G39" s="2">
        <f t="shared" si="3"/>
        <v>6.2859780000000001</v>
      </c>
      <c r="H39" s="2">
        <f t="shared" si="4"/>
        <v>6.2859780000000004E-2</v>
      </c>
      <c r="I39" s="2">
        <f t="shared" si="9"/>
        <v>4.3007946337717895E-4</v>
      </c>
      <c r="J39" s="2">
        <f t="shared" si="10"/>
        <v>0.21125790030465569</v>
      </c>
      <c r="K39" s="1">
        <f t="shared" si="11"/>
        <v>4.3007946337717868E-4</v>
      </c>
      <c r="L39" s="1"/>
      <c r="M39" s="1">
        <f t="shared" si="5"/>
        <v>1.0759276512224247</v>
      </c>
      <c r="N39">
        <f t="shared" si="6"/>
        <v>6.2859780000000004E-2</v>
      </c>
      <c r="P39">
        <f t="shared" si="13"/>
        <v>2.0677350629925018</v>
      </c>
      <c r="Q39">
        <f t="shared" si="12"/>
        <v>10.530888200950022</v>
      </c>
      <c r="R39">
        <f t="shared" si="7"/>
        <v>4.0851428575997326E-4</v>
      </c>
      <c r="S39">
        <f t="shared" si="8"/>
        <v>4.6505688566161778</v>
      </c>
      <c r="AE39" s="11" t="s">
        <v>45</v>
      </c>
      <c r="AF39" s="11">
        <f>AF35/(AF38/1000)</f>
        <v>11.606815852172446</v>
      </c>
      <c r="AG39" s="11" t="s">
        <v>46</v>
      </c>
    </row>
    <row r="40" spans="1:33" x14ac:dyDescent="0.3">
      <c r="A40" s="1">
        <v>308.56369999999998</v>
      </c>
      <c r="B40" s="2">
        <v>8.0496569999999998</v>
      </c>
      <c r="C40" s="1">
        <f t="shared" si="0"/>
        <v>8.4091470000000001E-2</v>
      </c>
      <c r="D40" s="1"/>
      <c r="E40" s="1">
        <f t="shared" si="2"/>
        <v>5.7534427088669641E-4</v>
      </c>
      <c r="F40" s="1"/>
      <c r="G40" s="2">
        <f t="shared" si="3"/>
        <v>5.9503430000000002</v>
      </c>
      <c r="H40" s="2">
        <f t="shared" si="4"/>
        <v>5.9503430000000003E-2</v>
      </c>
      <c r="I40" s="2">
        <f t="shared" si="9"/>
        <v>4.0711569851980921E-4</v>
      </c>
      <c r="J40" s="2">
        <f t="shared" si="10"/>
        <v>0.21466391166161211</v>
      </c>
      <c r="K40" s="1">
        <f t="shared" si="11"/>
        <v>4.0711569851980905E-4</v>
      </c>
      <c r="L40" s="1"/>
      <c r="M40" s="1">
        <f t="shared" si="5"/>
        <v>1.0932743246204006</v>
      </c>
      <c r="N40">
        <f t="shared" si="6"/>
        <v>5.9503430000000003E-2</v>
      </c>
      <c r="P40">
        <f t="shared" si="13"/>
        <v>2.064329051635545</v>
      </c>
      <c r="Q40">
        <f t="shared" si="12"/>
        <v>10.513541527552045</v>
      </c>
      <c r="R40">
        <f t="shared" si="7"/>
        <v>3.8606499447680595E-4</v>
      </c>
      <c r="S40">
        <f t="shared" si="8"/>
        <v>4.431321407061068</v>
      </c>
    </row>
    <row r="41" spans="1:33" x14ac:dyDescent="0.3">
      <c r="A41" s="1">
        <v>316.93049999999999</v>
      </c>
      <c r="B41" s="2">
        <v>8.4091470000000008</v>
      </c>
      <c r="C41" s="1">
        <f t="shared" si="0"/>
        <v>8.8351070000000004E-2</v>
      </c>
      <c r="D41" s="1"/>
      <c r="E41" s="1">
        <f t="shared" si="2"/>
        <v>6.0448796948381898E-4</v>
      </c>
      <c r="F41" s="1"/>
      <c r="G41" s="2">
        <f t="shared" si="3"/>
        <v>5.5908529999999992</v>
      </c>
      <c r="H41" s="2">
        <f t="shared" si="4"/>
        <v>5.5908529999999991E-2</v>
      </c>
      <c r="I41" s="2">
        <f t="shared" si="9"/>
        <v>3.8251980170161119E-4</v>
      </c>
      <c r="J41" s="2">
        <f t="shared" si="10"/>
        <v>0.21786437833848915</v>
      </c>
      <c r="K41" s="1">
        <f t="shared" si="11"/>
        <v>3.8251980170161054E-4</v>
      </c>
      <c r="L41" s="1"/>
      <c r="M41" s="1">
        <f t="shared" si="5"/>
        <v>1.1095741675588287</v>
      </c>
      <c r="N41">
        <f t="shared" si="6"/>
        <v>5.5908529999999991E-2</v>
      </c>
      <c r="P41">
        <f t="shared" si="13"/>
        <v>2.0611285849586682</v>
      </c>
      <c r="Q41">
        <f t="shared" si="12"/>
        <v>10.497241684613618</v>
      </c>
      <c r="R41">
        <f t="shared" si="7"/>
        <v>3.6217849472646374E-4</v>
      </c>
      <c r="S41">
        <f t="shared" si="8"/>
        <v>4.1376876945715582</v>
      </c>
    </row>
    <row r="42" spans="1:33" x14ac:dyDescent="0.3">
      <c r="A42" s="1">
        <v>325.29849999999999</v>
      </c>
      <c r="B42" s="2">
        <v>8.8351070000000007</v>
      </c>
      <c r="C42" s="1">
        <f t="shared" si="0"/>
        <v>9.2695399999999997E-2</v>
      </c>
      <c r="D42" s="1"/>
      <c r="E42" s="1">
        <f t="shared" si="2"/>
        <v>6.3421138110144432E-4</v>
      </c>
      <c r="F42" s="1"/>
      <c r="G42" s="2">
        <f t="shared" si="3"/>
        <v>5.1648929999999993</v>
      </c>
      <c r="H42" s="2">
        <f t="shared" si="4"/>
        <v>5.1648929999999996E-2</v>
      </c>
      <c r="I42" s="2">
        <f t="shared" si="9"/>
        <v>3.5337610310448868E-4</v>
      </c>
      <c r="J42" s="2">
        <f t="shared" si="10"/>
        <v>0.22082142956926751</v>
      </c>
      <c r="K42" s="1">
        <f t="shared" si="11"/>
        <v>3.5337610310448835E-4</v>
      </c>
      <c r="L42" s="1"/>
      <c r="M42" s="1">
        <f t="shared" si="5"/>
        <v>1.1246343058101678</v>
      </c>
      <c r="N42">
        <f t="shared" si="6"/>
        <v>5.1648929999999996E-2</v>
      </c>
      <c r="P42">
        <f t="shared" si="13"/>
        <v>2.0581715337278896</v>
      </c>
      <c r="Q42">
        <f t="shared" si="12"/>
        <v>10.482181546362279</v>
      </c>
      <c r="R42">
        <f t="shared" si="7"/>
        <v>3.3410455413122045E-4</v>
      </c>
      <c r="S42">
        <f t="shared" si="8"/>
        <v>3.7139259982906299</v>
      </c>
    </row>
    <row r="43" spans="1:33" x14ac:dyDescent="0.3">
      <c r="A43" s="1">
        <v>333.66660000000002</v>
      </c>
      <c r="B43" s="2">
        <v>9.2695399999999992</v>
      </c>
      <c r="C43" s="1">
        <f t="shared" si="0"/>
        <v>9.7442819999999999E-2</v>
      </c>
      <c r="D43" s="1"/>
      <c r="E43" s="1">
        <f t="shared" si="2"/>
        <v>6.6669268864063852E-4</v>
      </c>
      <c r="F43" s="1"/>
      <c r="G43" s="2">
        <f t="shared" si="3"/>
        <v>4.7304600000000008</v>
      </c>
      <c r="H43" s="2">
        <f t="shared" si="4"/>
        <v>4.7304600000000009E-2</v>
      </c>
      <c r="I43" s="2">
        <f t="shared" si="9"/>
        <v>3.2365269148686333E-4</v>
      </c>
      <c r="J43" s="2">
        <f t="shared" si="10"/>
        <v>0.22352978765689874</v>
      </c>
      <c r="K43" s="1">
        <f t="shared" si="11"/>
        <v>3.2365269148686333E-4</v>
      </c>
      <c r="L43" s="1"/>
      <c r="M43" s="1">
        <f t="shared" si="5"/>
        <v>1.1384278602840692</v>
      </c>
      <c r="N43">
        <f t="shared" si="6"/>
        <v>4.7304600000000009E-2</v>
      </c>
      <c r="P43">
        <f t="shared" si="13"/>
        <v>2.0554631756402584</v>
      </c>
      <c r="Q43">
        <f t="shared" si="12"/>
        <v>10.468387991888376</v>
      </c>
      <c r="R43">
        <f t="shared" si="7"/>
        <v>3.0559945446809541E-4</v>
      </c>
      <c r="S43">
        <f t="shared" si="8"/>
        <v>3.2591936685581238</v>
      </c>
    </row>
    <row r="44" spans="1:33" x14ac:dyDescent="0.3">
      <c r="A44" s="1">
        <v>342.03559999999999</v>
      </c>
      <c r="B44" s="2">
        <v>9.7442820000000001</v>
      </c>
      <c r="C44" s="1">
        <f t="shared" si="0"/>
        <v>0.1013141</v>
      </c>
      <c r="D44" s="1"/>
      <c r="E44" s="1">
        <f t="shared" si="2"/>
        <v>6.9317954597585051E-4</v>
      </c>
      <c r="F44" s="1"/>
      <c r="G44" s="2">
        <f t="shared" si="3"/>
        <v>4.2557179999999999</v>
      </c>
      <c r="H44" s="2">
        <f t="shared" si="4"/>
        <v>4.255718E-2</v>
      </c>
      <c r="I44" s="2">
        <f t="shared" si="9"/>
        <v>2.9117138394766908E-4</v>
      </c>
      <c r="J44" s="2">
        <f t="shared" si="10"/>
        <v>0.22596660096915677</v>
      </c>
      <c r="K44" s="1">
        <f t="shared" si="11"/>
        <v>2.9117138394766918E-4</v>
      </c>
      <c r="L44" s="1"/>
      <c r="M44" s="1">
        <f t="shared" si="5"/>
        <v>1.1508384485732852</v>
      </c>
      <c r="N44">
        <f t="shared" si="6"/>
        <v>4.255718E-2</v>
      </c>
      <c r="P44">
        <f t="shared" si="13"/>
        <v>2.0530263623280005</v>
      </c>
      <c r="Q44">
        <f t="shared" si="12"/>
        <v>10.45597740359916</v>
      </c>
      <c r="R44">
        <f t="shared" si="7"/>
        <v>2.7460400550997037E-4</v>
      </c>
      <c r="S44">
        <f t="shared" si="8"/>
        <v>2.744780282979276</v>
      </c>
    </row>
    <row r="45" spans="1:33" x14ac:dyDescent="0.3">
      <c r="A45" s="1">
        <v>350.40289999999999</v>
      </c>
      <c r="B45" s="2">
        <v>10.131410000000001</v>
      </c>
      <c r="C45" s="1">
        <f t="shared" si="0"/>
        <v>0.1043529</v>
      </c>
      <c r="D45" s="1"/>
      <c r="E45" s="1">
        <f t="shared" si="2"/>
        <v>7.1397066986000294E-4</v>
      </c>
      <c r="F45" s="1"/>
      <c r="G45" s="2">
        <f t="shared" si="3"/>
        <v>3.8685899999999993</v>
      </c>
      <c r="H45" s="2">
        <f t="shared" si="4"/>
        <v>3.8685899999999995E-2</v>
      </c>
      <c r="I45" s="2">
        <f t="shared" si="9"/>
        <v>2.646845266124572E-4</v>
      </c>
      <c r="J45" s="2">
        <f t="shared" si="10"/>
        <v>0.22818129580868118</v>
      </c>
      <c r="K45" s="1">
        <f t="shared" si="11"/>
        <v>2.6468452661245699E-4</v>
      </c>
      <c r="L45" s="1"/>
      <c r="M45" s="1">
        <f t="shared" si="5"/>
        <v>1.1621177967700989</v>
      </c>
      <c r="N45">
        <f t="shared" si="6"/>
        <v>3.8685899999999995E-2</v>
      </c>
      <c r="P45">
        <f t="shared" si="13"/>
        <v>2.050811667488476</v>
      </c>
      <c r="Q45">
        <f t="shared" si="12"/>
        <v>10.444698055402347</v>
      </c>
      <c r="R45">
        <f t="shared" si="7"/>
        <v>2.4935494425544166E-4</v>
      </c>
      <c r="S45">
        <f t="shared" si="8"/>
        <v>2.3499609524051563</v>
      </c>
    </row>
    <row r="46" spans="1:33" x14ac:dyDescent="0.3">
      <c r="A46" s="1">
        <v>358.76850000000002</v>
      </c>
      <c r="B46" s="2">
        <v>10.43529</v>
      </c>
      <c r="C46" s="1">
        <f t="shared" si="0"/>
        <v>0.1064836</v>
      </c>
      <c r="D46" s="1"/>
      <c r="E46" s="1">
        <f t="shared" si="2"/>
        <v>7.2854867685617363E-4</v>
      </c>
      <c r="F46" s="1"/>
      <c r="G46" s="2">
        <f t="shared" si="3"/>
        <v>3.5647099999999998</v>
      </c>
      <c r="H46" s="2">
        <f t="shared" si="4"/>
        <v>3.5647100000000001E-2</v>
      </c>
      <c r="I46" s="2">
        <f t="shared" si="9"/>
        <v>2.4389340272830474E-4</v>
      </c>
      <c r="J46" s="2">
        <f t="shared" si="10"/>
        <v>0.23022161045854508</v>
      </c>
      <c r="K46" s="1">
        <f t="shared" si="11"/>
        <v>2.438934027283032E-4</v>
      </c>
      <c r="L46" s="1"/>
      <c r="M46" s="1">
        <f t="shared" si="5"/>
        <v>1.1725090339537356</v>
      </c>
      <c r="N46">
        <f t="shared" si="6"/>
        <v>3.5647100000000001E-2</v>
      </c>
      <c r="P46">
        <f t="shared" si="13"/>
        <v>2.048771352838612</v>
      </c>
      <c r="Q46">
        <f t="shared" si="12"/>
        <v>10.43430681821871</v>
      </c>
      <c r="R46">
        <f t="shared" si="7"/>
        <v>2.2953937609542982E-4</v>
      </c>
      <c r="S46">
        <f t="shared" si="8"/>
        <v>2.0603808057723816</v>
      </c>
    </row>
    <row r="47" spans="1:33" x14ac:dyDescent="0.3">
      <c r="A47" s="1">
        <v>367.13240000000002</v>
      </c>
      <c r="B47" s="2">
        <v>10.64836</v>
      </c>
      <c r="C47" s="1">
        <f t="shared" si="0"/>
        <v>0.1091859</v>
      </c>
      <c r="D47" s="1"/>
      <c r="E47" s="1">
        <f t="shared" si="2"/>
        <v>7.470375060229979E-4</v>
      </c>
      <c r="F47" s="1"/>
      <c r="G47" s="2">
        <f t="shared" si="3"/>
        <v>3.3516399999999997</v>
      </c>
      <c r="H47" s="2">
        <f t="shared" si="4"/>
        <v>3.3516399999999995E-2</v>
      </c>
      <c r="I47" s="2">
        <f t="shared" si="9"/>
        <v>2.2931539573213392E-4</v>
      </c>
      <c r="J47" s="2">
        <f t="shared" si="10"/>
        <v>0.23213958149690908</v>
      </c>
      <c r="K47" s="1">
        <f t="shared" si="11"/>
        <v>2.2931539573213414E-4</v>
      </c>
      <c r="L47" s="1"/>
      <c r="M47" s="1">
        <f t="shared" si="5"/>
        <v>1.1822771802405427</v>
      </c>
      <c r="N47">
        <f t="shared" si="6"/>
        <v>3.3516399999999995E-2</v>
      </c>
      <c r="P47">
        <f t="shared" si="13"/>
        <v>2.0468533818002483</v>
      </c>
      <c r="Q47">
        <f t="shared" si="12"/>
        <v>10.424538671931904</v>
      </c>
      <c r="R47">
        <f t="shared" si="7"/>
        <v>2.1561729787795432E-4</v>
      </c>
      <c r="S47">
        <f t="shared" si="8"/>
        <v>1.8763788482268562</v>
      </c>
    </row>
    <row r="48" spans="1:33" x14ac:dyDescent="0.3">
      <c r="A48" s="1">
        <v>375.49740000000003</v>
      </c>
      <c r="B48" s="2">
        <v>10.91859</v>
      </c>
      <c r="C48" s="1">
        <f t="shared" si="0"/>
        <v>0.11191290000000001</v>
      </c>
      <c r="D48" s="1"/>
      <c r="E48" s="1">
        <f t="shared" si="2"/>
        <v>7.6569532977977157E-4</v>
      </c>
      <c r="F48" s="1"/>
      <c r="G48" s="2">
        <f t="shared" si="3"/>
        <v>3.08141</v>
      </c>
      <c r="H48" s="2">
        <f t="shared" si="4"/>
        <v>3.0814100000000001E-2</v>
      </c>
      <c r="I48" s="2">
        <f t="shared" si="9"/>
        <v>2.1082656656530978E-4</v>
      </c>
      <c r="J48" s="2">
        <f t="shared" si="10"/>
        <v>0.23390314572622789</v>
      </c>
      <c r="K48" s="1">
        <f t="shared" si="11"/>
        <v>2.108265665653087E-4</v>
      </c>
      <c r="L48" s="1"/>
      <c r="M48" s="1">
        <f t="shared" si="5"/>
        <v>1.1912589391063391</v>
      </c>
      <c r="N48">
        <f t="shared" si="6"/>
        <v>3.0814100000000001E-2</v>
      </c>
      <c r="P48">
        <f t="shared" si="13"/>
        <v>2.0450898175709296</v>
      </c>
      <c r="Q48">
        <f t="shared" si="12"/>
        <v>10.415556913066109</v>
      </c>
      <c r="R48">
        <f t="shared" si="7"/>
        <v>1.9806209728880612E-4</v>
      </c>
      <c r="S48">
        <f t="shared" si="8"/>
        <v>1.6293167591077813</v>
      </c>
    </row>
    <row r="49" spans="1:19" x14ac:dyDescent="0.3">
      <c r="A49" s="1">
        <v>383.86250000000001</v>
      </c>
      <c r="B49" s="2">
        <v>11.19129</v>
      </c>
      <c r="C49" s="1">
        <f t="shared" si="0"/>
        <v>0.1135829</v>
      </c>
      <c r="D49" s="1"/>
      <c r="E49" s="1">
        <f t="shared" si="2"/>
        <v>7.7712127978850354E-4</v>
      </c>
      <c r="F49" s="1"/>
      <c r="G49" s="2">
        <f t="shared" si="3"/>
        <v>2.8087099999999996</v>
      </c>
      <c r="H49" s="2">
        <f t="shared" si="4"/>
        <v>2.8087099999999997E-2</v>
      </c>
      <c r="I49" s="2">
        <f t="shared" si="9"/>
        <v>1.9216874280853608E-4</v>
      </c>
      <c r="J49" s="2">
        <f t="shared" si="10"/>
        <v>0.23551065647669558</v>
      </c>
      <c r="K49" s="1">
        <f t="shared" si="11"/>
        <v>1.9216874280853755E-4</v>
      </c>
      <c r="L49" s="1"/>
      <c r="M49" s="1">
        <f t="shared" si="5"/>
        <v>1.1994459241306685</v>
      </c>
      <c r="N49">
        <f t="shared" si="6"/>
        <v>2.8087099999999997E-2</v>
      </c>
      <c r="P49">
        <f t="shared" si="13"/>
        <v>2.0434823068204615</v>
      </c>
      <c r="Q49">
        <f t="shared" si="12"/>
        <v>10.407369928041776</v>
      </c>
      <c r="R49">
        <f t="shared" si="7"/>
        <v>1.8039200339594298E-4</v>
      </c>
      <c r="S49">
        <f t="shared" si="8"/>
        <v>1.3869159119215817</v>
      </c>
    </row>
    <row r="50" spans="1:19" x14ac:dyDescent="0.3">
      <c r="A50" s="1">
        <v>392.22550000000001</v>
      </c>
      <c r="B50" s="2">
        <v>11.35829</v>
      </c>
      <c r="C50" s="1">
        <f t="shared" si="0"/>
        <v>0.1156066</v>
      </c>
      <c r="D50" s="1"/>
      <c r="E50" s="1">
        <f t="shared" si="2"/>
        <v>7.9096720495776751E-4</v>
      </c>
      <c r="F50" s="1"/>
      <c r="G50" s="2">
        <f t="shared" si="3"/>
        <v>2.6417099999999998</v>
      </c>
      <c r="H50" s="2">
        <f t="shared" si="4"/>
        <v>2.6417099999999999E-2</v>
      </c>
      <c r="I50" s="2">
        <f t="shared" si="9"/>
        <v>1.8074279279980414E-4</v>
      </c>
      <c r="J50" s="2">
        <f t="shared" si="10"/>
        <v>0.23702220845288036</v>
      </c>
      <c r="K50" s="1">
        <f>(J50-J49)/(A50-A49)</f>
        <v>1.8074279279980531E-4</v>
      </c>
      <c r="L50" s="1"/>
      <c r="M50" s="1">
        <f t="shared" si="5"/>
        <v>1.2071441951306727</v>
      </c>
      <c r="N50">
        <f t="shared" si="6"/>
        <v>2.6417099999999999E-2</v>
      </c>
      <c r="P50">
        <f t="shared" si="13"/>
        <v>2.0419707548442769</v>
      </c>
      <c r="Q50">
        <f t="shared" si="12"/>
        <v>10.399671657041774</v>
      </c>
      <c r="R50">
        <f t="shared" si="7"/>
        <v>1.6954077243293292E-4</v>
      </c>
      <c r="S50">
        <f t="shared" si="8"/>
        <v>1.254852602998239</v>
      </c>
    </row>
    <row r="51" spans="1:19" x14ac:dyDescent="0.3">
      <c r="A51" s="1">
        <v>400.81720000000001</v>
      </c>
      <c r="B51" s="2">
        <v>11.56066</v>
      </c>
      <c r="C51" s="1">
        <f t="shared" si="0"/>
        <v>0.11795109999999999</v>
      </c>
      <c r="D51" s="1"/>
      <c r="E51" s="1">
        <f t="shared" si="2"/>
        <v>8.0700800723050516E-4</v>
      </c>
      <c r="F51" s="1"/>
      <c r="G51" s="2">
        <f t="shared" si="3"/>
        <v>2.4393399999999996</v>
      </c>
      <c r="H51" s="2">
        <f t="shared" si="4"/>
        <v>2.4393399999999996E-2</v>
      </c>
      <c r="I51" s="2">
        <f t="shared" si="9"/>
        <v>1.6689686763054015E-4</v>
      </c>
      <c r="J51" s="2">
        <f t="shared" si="10"/>
        <v>0.23845613627050166</v>
      </c>
      <c r="K51" s="1">
        <f t="shared" si="11"/>
        <v>1.6689686763053936E-4</v>
      </c>
      <c r="L51" s="1"/>
      <c r="M51" s="1">
        <f t="shared" si="5"/>
        <v>1.2144471295374377</v>
      </c>
      <c r="N51">
        <f t="shared" si="6"/>
        <v>2.4393399999999996E-2</v>
      </c>
      <c r="P51">
        <f t="shared" si="13"/>
        <v>2.0405368270266555</v>
      </c>
      <c r="Q51">
        <f t="shared" si="12"/>
        <v>10.392368722635007</v>
      </c>
      <c r="R51">
        <f t="shared" si="7"/>
        <v>1.5644304989340373E-4</v>
      </c>
      <c r="S51">
        <f t="shared" si="8"/>
        <v>1.0928230528125153</v>
      </c>
    </row>
    <row r="52" spans="1:19" x14ac:dyDescent="0.3">
      <c r="A52" s="1">
        <v>408.95350000000002</v>
      </c>
      <c r="B52" s="2">
        <v>11.795109999999999</v>
      </c>
      <c r="C52" s="1">
        <f t="shared" si="0"/>
        <v>0.1191831</v>
      </c>
      <c r="D52" s="1"/>
      <c r="E52" s="1">
        <f t="shared" si="2"/>
        <v>8.154372110692823E-4</v>
      </c>
      <c r="F52" s="1"/>
      <c r="G52" s="2">
        <f t="shared" si="3"/>
        <v>2.2048900000000007</v>
      </c>
      <c r="H52" s="2">
        <f t="shared" si="4"/>
        <v>2.2048900000000007E-2</v>
      </c>
      <c r="I52" s="2">
        <f t="shared" si="9"/>
        <v>1.5085606535780244E-4</v>
      </c>
      <c r="J52" s="2">
        <f t="shared" si="10"/>
        <v>0.23968354647507234</v>
      </c>
      <c r="K52" s="1">
        <f t="shared" si="11"/>
        <v>1.5085606535780111E-4</v>
      </c>
      <c r="L52" s="1"/>
      <c r="M52" s="1">
        <f t="shared" si="5"/>
        <v>1.2206982783777212</v>
      </c>
      <c r="N52">
        <f t="shared" si="6"/>
        <v>2.2048900000000007E-2</v>
      </c>
      <c r="P52">
        <f t="shared" si="13"/>
        <v>2.0393094168220851</v>
      </c>
      <c r="Q52">
        <f t="shared" si="12"/>
        <v>10.386117573794726</v>
      </c>
      <c r="R52">
        <f t="shared" si="7"/>
        <v>1.4132192741672257E-4</v>
      </c>
      <c r="S52">
        <f t="shared" si="8"/>
        <v>0.90899786279513395</v>
      </c>
    </row>
    <row r="53" spans="1:19" x14ac:dyDescent="0.3">
      <c r="A53" s="1">
        <v>417.12569999999999</v>
      </c>
      <c r="B53" s="2">
        <v>11.91831</v>
      </c>
      <c r="C53" s="1">
        <f t="shared" si="0"/>
        <v>0.1213829</v>
      </c>
      <c r="D53" s="1"/>
      <c r="E53" s="1">
        <f t="shared" si="2"/>
        <v>8.304879924041378E-4</v>
      </c>
      <c r="F53" s="1"/>
      <c r="G53" s="2">
        <f t="shared" si="3"/>
        <v>2.08169</v>
      </c>
      <c r="H53" s="2">
        <f t="shared" si="4"/>
        <v>2.0816899999999999E-2</v>
      </c>
      <c r="I53" s="2">
        <f t="shared" si="9"/>
        <v>1.424268615190253E-4</v>
      </c>
      <c r="J53" s="2">
        <f t="shared" si="10"/>
        <v>0.2408474872727781</v>
      </c>
      <c r="K53" s="1">
        <f t="shared" si="11"/>
        <v>1.4242686151902403E-4</v>
      </c>
      <c r="L53" s="1"/>
      <c r="M53" s="1">
        <f t="shared" si="5"/>
        <v>1.2266261801831995</v>
      </c>
      <c r="N53">
        <f t="shared" si="6"/>
        <v>2.0816899999999999E-2</v>
      </c>
      <c r="P53">
        <f t="shared" si="13"/>
        <v>2.0381454760243791</v>
      </c>
      <c r="Q53">
        <f t="shared" si="12"/>
        <v>10.380189671989246</v>
      </c>
      <c r="R53">
        <f t="shared" si="7"/>
        <v>1.3334929829443925E-4</v>
      </c>
      <c r="S53">
        <f t="shared" si="8"/>
        <v>0.82402154096333968</v>
      </c>
    </row>
    <row r="54" spans="1:19" x14ac:dyDescent="0.3">
      <c r="A54" s="1">
        <v>425.6798</v>
      </c>
      <c r="B54" s="2">
        <v>12.13829</v>
      </c>
      <c r="C54" s="1">
        <f t="shared" si="0"/>
        <v>0.1227306</v>
      </c>
      <c r="D54" s="1"/>
      <c r="E54" s="1">
        <f t="shared" si="2"/>
        <v>8.3970880248004671E-4</v>
      </c>
      <c r="F54" s="1"/>
      <c r="G54" s="2">
        <f t="shared" si="3"/>
        <v>1.8617100000000004</v>
      </c>
      <c r="H54" s="2">
        <f t="shared" si="4"/>
        <v>1.8617100000000004E-2</v>
      </c>
      <c r="I54" s="2">
        <f t="shared" si="9"/>
        <v>1.2737608018416991E-4</v>
      </c>
      <c r="J54" s="2">
        <f t="shared" si="10"/>
        <v>0.24193707500028153</v>
      </c>
      <c r="K54" s="1">
        <f t="shared" si="11"/>
        <v>1.2737608018417143E-4</v>
      </c>
      <c r="L54" s="1"/>
      <c r="M54" s="1">
        <f t="shared" si="5"/>
        <v>1.2321754049116613</v>
      </c>
      <c r="N54">
        <f t="shared" si="6"/>
        <v>1.8617100000000004E-2</v>
      </c>
      <c r="P54">
        <f t="shared" si="13"/>
        <v>2.0370558882968757</v>
      </c>
      <c r="Q54">
        <f t="shared" si="12"/>
        <v>10.374640447260784</v>
      </c>
      <c r="R54">
        <f t="shared" si="7"/>
        <v>1.1919402223170371E-4</v>
      </c>
      <c r="S54">
        <f t="shared" si="8"/>
        <v>0.66946072337540241</v>
      </c>
    </row>
    <row r="55" spans="1:19" x14ac:dyDescent="0.3">
      <c r="A55" s="1">
        <v>434.04219999999998</v>
      </c>
      <c r="B55" s="2">
        <v>12.273059999999999</v>
      </c>
      <c r="C55" s="1">
        <f t="shared" si="0"/>
        <v>0.12413729999999999</v>
      </c>
      <c r="D55" s="1"/>
      <c r="E55" s="1">
        <f t="shared" si="2"/>
        <v>8.4933328384368941E-4</v>
      </c>
      <c r="F55" s="1"/>
      <c r="G55" s="2">
        <f t="shared" si="3"/>
        <v>1.7269400000000008</v>
      </c>
      <c r="H55" s="2">
        <f t="shared" si="4"/>
        <v>1.7269400000000008E-2</v>
      </c>
      <c r="I55" s="2">
        <f t="shared" si="9"/>
        <v>1.1815527010826091E-4</v>
      </c>
      <c r="J55" s="2">
        <f t="shared" si="10"/>
        <v>0.24292513663103485</v>
      </c>
      <c r="K55" s="1">
        <f t="shared" si="11"/>
        <v>1.1815527010826144E-4</v>
      </c>
      <c r="L55" s="1"/>
      <c r="M55" s="1">
        <f t="shared" si="5"/>
        <v>1.237207561475304</v>
      </c>
      <c r="N55">
        <f t="shared" si="6"/>
        <v>1.7269400000000008E-2</v>
      </c>
      <c r="P55">
        <f t="shared" si="13"/>
        <v>2.0360678266661223</v>
      </c>
      <c r="Q55">
        <f t="shared" si="12"/>
        <v>10.369608290697142</v>
      </c>
      <c r="R55">
        <f t="shared" si="7"/>
        <v>1.1051188577059599E-4</v>
      </c>
      <c r="S55">
        <f t="shared" si="8"/>
        <v>0.58421324133269481</v>
      </c>
    </row>
    <row r="56" spans="1:19" x14ac:dyDescent="0.3">
      <c r="A56" s="1">
        <v>442.40469999999999</v>
      </c>
      <c r="B56" s="2">
        <v>12.413729999999999</v>
      </c>
      <c r="C56" s="1">
        <f t="shared" si="0"/>
        <v>0.1254584</v>
      </c>
      <c r="D56" s="1"/>
      <c r="E56" s="1">
        <f t="shared" si="2"/>
        <v>8.5837209974580671E-4</v>
      </c>
      <c r="F56" s="1"/>
      <c r="G56" s="2">
        <f t="shared" si="3"/>
        <v>1.5862700000000007</v>
      </c>
      <c r="H56" s="2">
        <f t="shared" si="4"/>
        <v>1.5862700000000007E-2</v>
      </c>
      <c r="I56" s="2">
        <f t="shared" si="9"/>
        <v>1.0853078874461825E-4</v>
      </c>
      <c r="J56" s="2">
        <f t="shared" si="10"/>
        <v>0.24383272535191172</v>
      </c>
      <c r="K56" s="1">
        <f t="shared" si="11"/>
        <v>1.0853078874461844E-4</v>
      </c>
      <c r="L56" s="1"/>
      <c r="M56" s="1">
        <f t="shared" si="5"/>
        <v>1.2418298728744079</v>
      </c>
      <c r="N56">
        <f t="shared" si="6"/>
        <v>1.5862700000000007E-2</v>
      </c>
      <c r="P56">
        <f t="shared" si="13"/>
        <v>2.0351602379452456</v>
      </c>
      <c r="Q56">
        <f t="shared" si="12"/>
        <v>10.364985979298039</v>
      </c>
      <c r="R56">
        <f t="shared" si="7"/>
        <v>1.0146475692520383E-4</v>
      </c>
      <c r="S56">
        <f t="shared" si="8"/>
        <v>0.49928805672979681</v>
      </c>
    </row>
    <row r="57" spans="1:19" x14ac:dyDescent="0.3">
      <c r="A57" s="1">
        <v>450.767</v>
      </c>
      <c r="B57" s="2">
        <v>12.54584</v>
      </c>
      <c r="C57" s="1">
        <f t="shared" si="0"/>
        <v>0.12616920000000001</v>
      </c>
      <c r="D57" s="1"/>
      <c r="E57" s="1">
        <f t="shared" si="2"/>
        <v>8.6323531248006229E-4</v>
      </c>
      <c r="F57" s="1"/>
      <c r="G57" s="2">
        <f t="shared" si="3"/>
        <v>1.4541599999999999</v>
      </c>
      <c r="H57" s="2">
        <f t="shared" si="4"/>
        <v>1.4541599999999998E-2</v>
      </c>
      <c r="I57" s="2">
        <f t="shared" si="9"/>
        <v>9.9491972842500947E-5</v>
      </c>
      <c r="J57" s="2">
        <f t="shared" si="10"/>
        <v>0.24466470707641258</v>
      </c>
      <c r="K57" s="1">
        <f t="shared" si="11"/>
        <v>9.9491972842502316E-5</v>
      </c>
      <c r="L57" s="1"/>
      <c r="M57" s="1">
        <f t="shared" si="5"/>
        <v>1.2460671210029339</v>
      </c>
      <c r="N57">
        <f t="shared" si="6"/>
        <v>1.4541599999999998E-2</v>
      </c>
      <c r="P57">
        <f t="shared" si="13"/>
        <v>2.0343282562207445</v>
      </c>
      <c r="Q57">
        <f t="shared" si="12"/>
        <v>10.360748731169512</v>
      </c>
      <c r="R57">
        <f t="shared" si="7"/>
        <v>9.2976399688187073E-5</v>
      </c>
      <c r="S57">
        <f t="shared" si="8"/>
        <v>0.42452693529233482</v>
      </c>
    </row>
    <row r="58" spans="1:19" x14ac:dyDescent="0.3">
      <c r="A58" s="1">
        <v>459.12819999999999</v>
      </c>
      <c r="B58" s="2">
        <v>12.61692</v>
      </c>
      <c r="C58" s="1">
        <f t="shared" si="0"/>
        <v>0.127275</v>
      </c>
      <c r="D58" s="1"/>
      <c r="E58" s="1">
        <f t="shared" si="2"/>
        <v>8.7080107027626326E-4</v>
      </c>
      <c r="F58" s="1"/>
      <c r="G58" s="2">
        <f t="shared" si="3"/>
        <v>1.3830799999999996</v>
      </c>
      <c r="H58" s="2">
        <f t="shared" si="4"/>
        <v>1.3830799999999997E-2</v>
      </c>
      <c r="I58" s="2">
        <f t="shared" si="9"/>
        <v>9.4628760108245446E-5</v>
      </c>
      <c r="J58" s="2">
        <f t="shared" si="10"/>
        <v>0.24545591706542963</v>
      </c>
      <c r="K58" s="1">
        <f t="shared" si="11"/>
        <v>9.462876010824405E-5</v>
      </c>
      <c r="L58" s="1"/>
      <c r="M58" s="1">
        <f t="shared" si="5"/>
        <v>1.2500967203877578</v>
      </c>
      <c r="N58">
        <f t="shared" si="6"/>
        <v>1.3830799999999997E-2</v>
      </c>
      <c r="P58">
        <f t="shared" si="13"/>
        <v>2.0335370462317277</v>
      </c>
      <c r="Q58">
        <f t="shared" si="12"/>
        <v>10.356719131784688</v>
      </c>
      <c r="R58">
        <f t="shared" si="7"/>
        <v>8.8397277450001397E-5</v>
      </c>
      <c r="S58">
        <f t="shared" si="8"/>
        <v>0.38831376119978916</v>
      </c>
    </row>
    <row r="59" spans="1:19" x14ac:dyDescent="0.3">
      <c r="A59" s="1">
        <v>467.49020000000002</v>
      </c>
      <c r="B59" s="2">
        <v>12.727499999999999</v>
      </c>
      <c r="C59" s="1">
        <f t="shared" si="0"/>
        <v>0.1277075</v>
      </c>
      <c r="D59" s="1"/>
      <c r="E59" s="1">
        <f t="shared" si="2"/>
        <v>8.7376018607193782E-4</v>
      </c>
      <c r="F59" s="1"/>
      <c r="G59" s="2">
        <f t="shared" si="3"/>
        <v>1.2725000000000009</v>
      </c>
      <c r="H59" s="2">
        <f t="shared" si="4"/>
        <v>1.2725000000000009E-2</v>
      </c>
      <c r="I59" s="2">
        <f t="shared" si="9"/>
        <v>8.7063002312044453E-5</v>
      </c>
      <c r="J59" s="2">
        <f t="shared" si="10"/>
        <v>0.24618393789076295</v>
      </c>
      <c r="K59" s="1">
        <f t="shared" si="11"/>
        <v>8.7063002312045361E-5</v>
      </c>
      <c r="L59" s="1"/>
      <c r="M59" s="1">
        <f t="shared" si="5"/>
        <v>1.2538045000045783</v>
      </c>
      <c r="N59">
        <f t="shared" si="6"/>
        <v>1.2725000000000009E-2</v>
      </c>
      <c r="P59">
        <f t="shared" si="13"/>
        <v>2.0328090254063942</v>
      </c>
      <c r="Q59">
        <f t="shared" si="12"/>
        <v>10.353011352167867</v>
      </c>
      <c r="R59">
        <f t="shared" si="7"/>
        <v>8.130062247148012E-5</v>
      </c>
      <c r="S59">
        <f t="shared" si="8"/>
        <v>0.33205021426952697</v>
      </c>
    </row>
    <row r="60" spans="1:19" x14ac:dyDescent="0.3">
      <c r="A60" s="1">
        <v>475.85079999999999</v>
      </c>
      <c r="B60" s="2">
        <v>12.77075</v>
      </c>
      <c r="C60" s="1">
        <f t="shared" si="0"/>
        <v>0.12823609999999999</v>
      </c>
      <c r="D60" s="1"/>
      <c r="E60" s="1">
        <f t="shared" si="2"/>
        <v>8.7737680713458196E-4</v>
      </c>
      <c r="F60" s="1"/>
      <c r="G60" s="2">
        <f t="shared" si="3"/>
        <v>1.2292500000000004</v>
      </c>
      <c r="H60" s="2">
        <f t="shared" si="4"/>
        <v>1.2292500000000005E-2</v>
      </c>
      <c r="I60" s="2">
        <f t="shared" si="9"/>
        <v>8.4103886516369826E-5</v>
      </c>
      <c r="J60" s="2">
        <f t="shared" si="10"/>
        <v>0.24688709684437171</v>
      </c>
      <c r="K60" s="1">
        <f t="shared" si="11"/>
        <v>8.4103886516369487E-5</v>
      </c>
      <c r="L60" s="1"/>
      <c r="M60" s="1">
        <f t="shared" si="5"/>
        <v>1.2573856591484553</v>
      </c>
      <c r="N60">
        <f t="shared" si="6"/>
        <v>1.2292500000000005E-2</v>
      </c>
      <c r="P60">
        <f t="shared" si="13"/>
        <v>2.0321058664527856</v>
      </c>
      <c r="Q60">
        <f t="shared" si="12"/>
        <v>10.349430193023991</v>
      </c>
      <c r="R60">
        <f t="shared" si="7"/>
        <v>7.8510193193392496E-5</v>
      </c>
      <c r="S60">
        <f t="shared" si="8"/>
        <v>0.31289404991517372</v>
      </c>
    </row>
    <row r="61" spans="1:19" x14ac:dyDescent="0.3">
      <c r="A61" s="1">
        <v>484.62090000000001</v>
      </c>
      <c r="B61" s="2">
        <v>12.82361</v>
      </c>
      <c r="C61" s="1">
        <f t="shared" si="0"/>
        <v>0.12992629999999999</v>
      </c>
      <c r="D61" s="1"/>
      <c r="E61" s="1">
        <f t="shared" si="2"/>
        <v>8.8894096324521597E-4</v>
      </c>
      <c r="F61" s="1"/>
      <c r="G61" s="2">
        <f t="shared" si="3"/>
        <v>1.1763899999999996</v>
      </c>
      <c r="H61" s="2">
        <f t="shared" si="4"/>
        <v>1.1763899999999996E-2</v>
      </c>
      <c r="I61" s="2">
        <f t="shared" si="9"/>
        <v>8.0487265453725628E-5</v>
      </c>
      <c r="J61" s="2">
        <f t="shared" si="10"/>
        <v>0.24759297821112744</v>
      </c>
      <c r="K61" s="1">
        <f t="shared" si="11"/>
        <v>8.0487265453726563E-5</v>
      </c>
      <c r="L61" s="1"/>
      <c r="M61" s="1">
        <f t="shared" si="5"/>
        <v>1.2609806834286357</v>
      </c>
      <c r="N61">
        <f t="shared" si="6"/>
        <v>1.1763899999999996E-2</v>
      </c>
      <c r="P61">
        <f t="shared" si="13"/>
        <v>2.03139998508603</v>
      </c>
      <c r="Q61">
        <f t="shared" si="12"/>
        <v>10.345835168743811</v>
      </c>
      <c r="R61">
        <f t="shared" si="7"/>
        <v>7.5108012261924738E-5</v>
      </c>
      <c r="S61">
        <f t="shared" si="8"/>
        <v>0.2893636490151012</v>
      </c>
    </row>
    <row r="62" spans="1:19" x14ac:dyDescent="0.3">
      <c r="A62" s="1">
        <v>492.57470000000001</v>
      </c>
      <c r="B62" s="2">
        <v>12.99263</v>
      </c>
      <c r="C62" s="1">
        <f t="shared" si="0"/>
        <v>0.12931520000000002</v>
      </c>
      <c r="D62" s="1"/>
      <c r="E62" s="1">
        <f t="shared" si="2"/>
        <v>8.8475988656836813E-4</v>
      </c>
      <c r="F62" s="1"/>
      <c r="G62" s="2">
        <f t="shared" si="3"/>
        <v>1.0073699999999999</v>
      </c>
      <c r="H62" s="2">
        <f t="shared" si="4"/>
        <v>1.0073699999999998E-2</v>
      </c>
      <c r="I62" s="2">
        <f t="shared" si="9"/>
        <v>6.892310934309166E-5</v>
      </c>
      <c r="J62" s="2">
        <f t="shared" si="10"/>
        <v>0.24814117883822051</v>
      </c>
      <c r="K62" s="1">
        <f t="shared" si="11"/>
        <v>6.8923109343090155E-5</v>
      </c>
      <c r="L62" s="1"/>
      <c r="M62" s="1">
        <f t="shared" si="5"/>
        <v>1.2637726462960897</v>
      </c>
      <c r="N62">
        <f t="shared" si="6"/>
        <v>1.0073699999999998E-2</v>
      </c>
      <c r="P62">
        <f t="shared" si="13"/>
        <v>2.0308517844589367</v>
      </c>
      <c r="Q62">
        <f t="shared" si="12"/>
        <v>10.343043205876356</v>
      </c>
      <c r="R62">
        <f t="shared" si="7"/>
        <v>6.4299373526157842E-5</v>
      </c>
      <c r="S62">
        <f t="shared" si="8"/>
        <v>0.21378932904782733</v>
      </c>
    </row>
    <row r="63" spans="1:19" x14ac:dyDescent="0.3">
      <c r="A63" s="1">
        <v>500.93329999999997</v>
      </c>
      <c r="B63" s="2">
        <v>12.931520000000001</v>
      </c>
      <c r="C63" s="1">
        <f t="shared" si="0"/>
        <v>0.13042030000000002</v>
      </c>
      <c r="D63" s="1"/>
      <c r="E63" s="1">
        <f t="shared" si="2"/>
        <v>8.9232085504420628E-4</v>
      </c>
      <c r="F63" s="1"/>
      <c r="G63" s="2">
        <f t="shared" si="3"/>
        <v>1.0684799999999992</v>
      </c>
      <c r="H63" s="2">
        <f t="shared" si="4"/>
        <v>1.0684799999999993E-2</v>
      </c>
      <c r="I63" s="2">
        <f t="shared" si="9"/>
        <v>7.3104186019939588E-5</v>
      </c>
      <c r="J63" s="2">
        <f t="shared" si="10"/>
        <v>0.24875222748748677</v>
      </c>
      <c r="K63" s="1">
        <f t="shared" si="11"/>
        <v>7.3104186019938409E-5</v>
      </c>
      <c r="L63" s="1"/>
      <c r="M63" s="1">
        <f t="shared" si="5"/>
        <v>1.266884691512101</v>
      </c>
      <c r="N63">
        <f t="shared" si="6"/>
        <v>1.0684799999999993E-2</v>
      </c>
      <c r="P63">
        <f t="shared" si="13"/>
        <v>2.0302407358096706</v>
      </c>
      <c r="Q63">
        <f t="shared" si="12"/>
        <v>10.339931160660345</v>
      </c>
      <c r="R63">
        <f t="shared" si="7"/>
        <v>6.8179440708763725E-5</v>
      </c>
      <c r="S63">
        <f t="shared" si="8"/>
        <v>0.24253116379937034</v>
      </c>
    </row>
    <row r="64" spans="1:19" x14ac:dyDescent="0.3">
      <c r="A64" s="1">
        <v>509.2953</v>
      </c>
      <c r="B64" s="2">
        <v>13.04203</v>
      </c>
      <c r="C64" s="1">
        <f t="shared" si="0"/>
        <v>0.13042220000000002</v>
      </c>
      <c r="D64" s="1"/>
      <c r="E64" s="1">
        <f t="shared" si="2"/>
        <v>8.9233385462804849E-4</v>
      </c>
      <c r="F64" s="1"/>
      <c r="G64" s="2">
        <f t="shared" si="3"/>
        <v>0.95796999999999954</v>
      </c>
      <c r="H64" s="2">
        <f t="shared" si="4"/>
        <v>9.5796999999999948E-3</v>
      </c>
      <c r="I64" s="2">
        <f t="shared" si="9"/>
        <v>6.5543217544101473E-5</v>
      </c>
      <c r="J64" s="2">
        <f t="shared" si="10"/>
        <v>0.24930029987259053</v>
      </c>
      <c r="K64" s="1">
        <f t="shared" si="11"/>
        <v>6.5543217544099914E-5</v>
      </c>
      <c r="L64" s="1"/>
      <c r="M64" s="1">
        <f t="shared" si="5"/>
        <v>1.2696760012484667</v>
      </c>
      <c r="N64">
        <f t="shared" si="6"/>
        <v>9.5796999999999948E-3</v>
      </c>
      <c r="P64">
        <f t="shared" si="13"/>
        <v>2.0296926634245667</v>
      </c>
      <c r="Q64">
        <f t="shared" si="12"/>
        <v>10.337139850923979</v>
      </c>
      <c r="R64">
        <f t="shared" si="7"/>
        <v>6.1111323612345381E-5</v>
      </c>
      <c r="S64">
        <f t="shared" si="8"/>
        <v>0.1964168382232265</v>
      </c>
    </row>
    <row r="65" spans="1:19" x14ac:dyDescent="0.3">
      <c r="A65" s="1">
        <v>517.65509999999995</v>
      </c>
      <c r="B65" s="2">
        <v>13.04222</v>
      </c>
      <c r="C65" s="1">
        <f t="shared" si="0"/>
        <v>0.13130240000000001</v>
      </c>
      <c r="D65" s="1"/>
      <c r="E65" s="1">
        <f t="shared" si="2"/>
        <v>8.9835608289013584E-4</v>
      </c>
      <c r="F65" s="1"/>
      <c r="G65" s="2">
        <f t="shared" si="3"/>
        <v>0.95777999999999963</v>
      </c>
      <c r="H65" s="2">
        <f t="shared" si="4"/>
        <v>9.5777999999999957E-3</v>
      </c>
      <c r="I65" s="2">
        <f t="shared" si="9"/>
        <v>6.5530217960259207E-5</v>
      </c>
      <c r="J65" s="2">
        <f t="shared" si="10"/>
        <v>0.24984811938869469</v>
      </c>
      <c r="K65" s="1">
        <f t="shared" si="11"/>
        <v>6.553021796025834E-5</v>
      </c>
      <c r="L65" s="1"/>
      <c r="M65" s="1">
        <f t="shared" si="5"/>
        <v>1.2724660231335927</v>
      </c>
      <c r="N65">
        <f t="shared" si="6"/>
        <v>9.5777999999999957E-3</v>
      </c>
      <c r="P65">
        <f t="shared" si="13"/>
        <v>2.0291448439084627</v>
      </c>
      <c r="Q65">
        <f t="shared" si="12"/>
        <v>10.334349829038855</v>
      </c>
      <c r="R65">
        <f t="shared" si="7"/>
        <v>6.1082712193457904E-5</v>
      </c>
      <c r="S65">
        <f t="shared" si="8"/>
        <v>0.19780307545723133</v>
      </c>
    </row>
    <row r="66" spans="1:19" x14ac:dyDescent="0.3">
      <c r="A66" s="1">
        <v>526.01660000000004</v>
      </c>
      <c r="B66" s="2">
        <v>13.130240000000001</v>
      </c>
      <c r="C66" s="1">
        <f t="shared" si="0"/>
        <v>0.13164790000000001</v>
      </c>
      <c r="D66" s="1"/>
      <c r="E66" s="1">
        <f t="shared" si="2"/>
        <v>9.0071995458355914E-4</v>
      </c>
      <c r="F66" s="1"/>
      <c r="G66" s="2">
        <f t="shared" si="3"/>
        <v>0.86975999999999942</v>
      </c>
      <c r="H66" s="2">
        <f t="shared" si="4"/>
        <v>8.6975999999999946E-3</v>
      </c>
      <c r="I66" s="2">
        <f t="shared" si="9"/>
        <v>5.950798969817185E-5</v>
      </c>
      <c r="J66" s="2">
        <f t="shared" si="10"/>
        <v>0.25034569544455598</v>
      </c>
      <c r="K66" s="1">
        <f t="shared" si="11"/>
        <v>5.9507989698174005E-5</v>
      </c>
      <c r="L66" s="1"/>
      <c r="M66" s="1">
        <f t="shared" si="5"/>
        <v>1.2750001571769365</v>
      </c>
      <c r="N66">
        <f t="shared" si="6"/>
        <v>8.6975999999999946E-3</v>
      </c>
      <c r="P66">
        <f t="shared" si="13"/>
        <v>2.0286472678526013</v>
      </c>
      <c r="Q66">
        <f t="shared" si="12"/>
        <v>10.331815694995511</v>
      </c>
      <c r="R66">
        <f t="shared" si="7"/>
        <v>5.545560793169815E-5</v>
      </c>
      <c r="S66">
        <f t="shared" si="8"/>
        <v>0.16421797981265973</v>
      </c>
    </row>
    <row r="67" spans="1:19" x14ac:dyDescent="0.3">
      <c r="A67" s="1">
        <v>534.37710000000004</v>
      </c>
      <c r="B67" s="2">
        <v>13.16479</v>
      </c>
      <c r="C67" s="1">
        <f t="shared" ref="C67:C117" si="14">B68/100</f>
        <v>0.13159860000000001</v>
      </c>
      <c r="D67" s="1"/>
      <c r="E67" s="1">
        <f t="shared" si="2"/>
        <v>9.0038264959228342E-4</v>
      </c>
      <c r="F67" s="1"/>
      <c r="G67" s="2">
        <f t="shared" si="3"/>
        <v>0.83521000000000001</v>
      </c>
      <c r="H67" s="2">
        <f t="shared" si="4"/>
        <v>8.3520999999999995E-3</v>
      </c>
      <c r="I67" s="2">
        <f t="shared" si="9"/>
        <v>5.7144118004748599E-5</v>
      </c>
      <c r="J67" s="2">
        <f t="shared" si="10"/>
        <v>0.25082344884313468</v>
      </c>
      <c r="K67" s="1">
        <f t="shared" si="11"/>
        <v>5.7144118004747941E-5</v>
      </c>
      <c r="L67" s="1"/>
      <c r="M67" s="1">
        <f t="shared" si="5"/>
        <v>1.2774333352557445</v>
      </c>
      <c r="N67">
        <f t="shared" si="6"/>
        <v>8.3520999999999995E-3</v>
      </c>
      <c r="P67">
        <f t="shared" ref="P67:P98" si="15">$O$3-J67</f>
        <v>2.0281695144540226</v>
      </c>
      <c r="Q67">
        <f t="shared" si="12"/>
        <v>10.329382516916702</v>
      </c>
      <c r="R67">
        <f t="shared" si="7"/>
        <v>5.324017024193654E-5</v>
      </c>
      <c r="S67">
        <f t="shared" si="8"/>
        <v>0.15240808134760145</v>
      </c>
    </row>
    <row r="68" spans="1:19" x14ac:dyDescent="0.3">
      <c r="A68" s="1">
        <v>542.73680000000002</v>
      </c>
      <c r="B68" s="2">
        <v>13.15986</v>
      </c>
      <c r="C68" s="1">
        <f t="shared" si="14"/>
        <v>0.13178780000000001</v>
      </c>
      <c r="D68" s="1"/>
      <c r="E68" s="1">
        <f t="shared" ref="E68:E117" si="16">C68*$D$3</f>
        <v>9.0167713446752417E-4</v>
      </c>
      <c r="F68" s="1"/>
      <c r="G68" s="2">
        <f t="shared" ref="G68:G117" si="17">$F$3-B68</f>
        <v>0.84013999999999989</v>
      </c>
      <c r="H68" s="2">
        <f t="shared" ref="H68:H117" si="18">G68/100</f>
        <v>8.4013999999999981E-3</v>
      </c>
      <c r="I68" s="2">
        <f t="shared" si="9"/>
        <v>5.748142299602433E-5</v>
      </c>
      <c r="J68" s="2">
        <f t="shared" si="10"/>
        <v>0.25130397629495455</v>
      </c>
      <c r="K68" s="1">
        <f t="shared" si="11"/>
        <v>5.7481422996024865E-5</v>
      </c>
      <c r="L68" s="1"/>
      <c r="M68" s="1">
        <f t="shared" ref="M68:M117" si="19">J68/$L$3</f>
        <v>1.2798806414716961</v>
      </c>
      <c r="N68">
        <f t="shared" ref="N68:N117" si="20">(G68/100)</f>
        <v>8.4013999999999981E-3</v>
      </c>
      <c r="P68">
        <f t="shared" si="15"/>
        <v>2.0276889870022026</v>
      </c>
      <c r="Q68">
        <f t="shared" si="12"/>
        <v>10.32693521070075</v>
      </c>
      <c r="R68">
        <f t="shared" ref="R68:R117" si="21">($V$31*Q68*N68)+($V$32*Q68*N68)</f>
        <v>5.3541742899863948E-5</v>
      </c>
      <c r="S68">
        <f t="shared" ref="S68:S70" si="22">10^10*(R68-K68)^2</f>
        <v>0.15521079260086496</v>
      </c>
    </row>
    <row r="69" spans="1:19" x14ac:dyDescent="0.3">
      <c r="A69" s="9">
        <v>551.09690000000001</v>
      </c>
      <c r="B69" s="10">
        <v>13.17878</v>
      </c>
      <c r="C69" s="9">
        <f t="shared" si="14"/>
        <v>0.13244590000000001</v>
      </c>
      <c r="D69" s="1"/>
      <c r="E69" s="1">
        <f t="shared" si="16"/>
        <v>9.0617977979731246E-4</v>
      </c>
      <c r="F69" s="1"/>
      <c r="G69" s="2">
        <f t="shared" si="17"/>
        <v>0.82122000000000028</v>
      </c>
      <c r="H69" s="2">
        <f t="shared" si="18"/>
        <v>8.2122000000000028E-3</v>
      </c>
      <c r="I69" s="2">
        <f t="shared" ref="I69:I117" si="23">H69*$D$3</f>
        <v>5.6186938120783591E-5</v>
      </c>
      <c r="J69" s="2">
        <f t="shared" ref="J69:J117" si="24">(I69*(A69-A68))+J68</f>
        <v>0.25177370471633809</v>
      </c>
      <c r="K69" s="1">
        <f t="shared" ref="K69:K117" si="25">(J69-J68)/(A69-A68)</f>
        <v>5.6186938120781138E-5</v>
      </c>
      <c r="L69" s="1"/>
      <c r="M69" s="1">
        <f t="shared" si="19"/>
        <v>1.2822729486772622</v>
      </c>
      <c r="N69">
        <f t="shared" si="20"/>
        <v>8.2122000000000028E-3</v>
      </c>
      <c r="P69">
        <f t="shared" si="15"/>
        <v>2.0272192585808191</v>
      </c>
      <c r="Q69">
        <f t="shared" ref="Q69:Q117" si="26">P69/$L$3</f>
        <v>10.324542903495184</v>
      </c>
      <c r="R69">
        <f t="shared" si="21"/>
        <v>5.2323855843739357E-5</v>
      </c>
      <c r="S69">
        <f t="shared" si="22"/>
        <v>0.14923404679194313</v>
      </c>
    </row>
    <row r="70" spans="1:19" x14ac:dyDescent="0.3">
      <c r="A70" s="1">
        <v>559.45799999999997</v>
      </c>
      <c r="B70" s="2">
        <v>13.244590000000001</v>
      </c>
      <c r="C70" s="1">
        <f t="shared" si="14"/>
        <v>0.12976170000000001</v>
      </c>
      <c r="D70" s="1"/>
      <c r="E70" s="1">
        <f t="shared" si="16"/>
        <v>8.8781478877130143E-4</v>
      </c>
      <c r="F70" s="1"/>
      <c r="G70" s="2">
        <f t="shared" si="17"/>
        <v>0.75540999999999947</v>
      </c>
      <c r="H70" s="2">
        <f t="shared" si="18"/>
        <v>7.554099999999995E-3</v>
      </c>
      <c r="I70" s="2">
        <f t="shared" si="23"/>
        <v>5.1684292790995213E-5</v>
      </c>
      <c r="J70" s="2">
        <f t="shared" si="24"/>
        <v>0.25220584225679288</v>
      </c>
      <c r="K70" s="1">
        <f t="shared" si="25"/>
        <v>5.1684292790995559E-5</v>
      </c>
      <c r="L70" s="1"/>
      <c r="M70" s="1">
        <f t="shared" si="19"/>
        <v>1.2844738070983488</v>
      </c>
      <c r="N70">
        <f t="shared" si="20"/>
        <v>7.554099999999995E-3</v>
      </c>
      <c r="P70">
        <f t="shared" si="15"/>
        <v>2.0267871210403645</v>
      </c>
      <c r="Q70">
        <f t="shared" si="26"/>
        <v>10.322342045074098</v>
      </c>
      <c r="R70">
        <f t="shared" si="21"/>
        <v>4.8120525908474613E-5</v>
      </c>
      <c r="S70">
        <f t="shared" si="22"/>
        <v>0.12700434392953061</v>
      </c>
    </row>
    <row r="71" spans="1:19" x14ac:dyDescent="0.3">
      <c r="A71" s="1">
        <v>566.72699999999998</v>
      </c>
      <c r="B71" s="2">
        <v>12.97617</v>
      </c>
      <c r="C71" s="1">
        <f t="shared" si="14"/>
        <v>0.12747359999999999</v>
      </c>
      <c r="D71" s="1"/>
      <c r="E71" s="1">
        <f t="shared" si="16"/>
        <v>8.721598688820921E-4</v>
      </c>
      <c r="F71" s="1"/>
      <c r="G71" s="2">
        <f t="shared" si="17"/>
        <v>1.0238300000000002</v>
      </c>
      <c r="H71" s="2">
        <f t="shared" si="18"/>
        <v>1.0238300000000002E-2</v>
      </c>
      <c r="I71" s="2">
        <f t="shared" si="23"/>
        <v>7.0049283817006226E-5</v>
      </c>
      <c r="J71" s="2">
        <f t="shared" si="24"/>
        <v>0.2527150305008587</v>
      </c>
      <c r="K71" s="1">
        <f t="shared" si="25"/>
        <v>7.0049283817005982E-5</v>
      </c>
      <c r="L71" s="1"/>
      <c r="M71" s="1">
        <f t="shared" si="19"/>
        <v>1.2870670815305842</v>
      </c>
      <c r="N71">
        <f t="shared" si="20"/>
        <v>1.0238300000000002E-2</v>
      </c>
      <c r="P71">
        <f t="shared" si="15"/>
        <v>2.0262779327962988</v>
      </c>
      <c r="Q71">
        <f t="shared" si="26"/>
        <v>10.319748770641864</v>
      </c>
      <c r="R71">
        <f t="shared" si="21"/>
        <v>6.5202817898548249E-5</v>
      </c>
    </row>
    <row r="72" spans="1:19" x14ac:dyDescent="0.3">
      <c r="A72" s="1">
        <v>571.1739</v>
      </c>
      <c r="B72" s="2">
        <v>12.74736</v>
      </c>
      <c r="C72" s="1">
        <f t="shared" si="14"/>
        <v>0.13556860000000001</v>
      </c>
      <c r="D72" s="1"/>
      <c r="E72" s="1">
        <f t="shared" si="16"/>
        <v>9.2754493793639466E-4</v>
      </c>
      <c r="F72" s="1"/>
      <c r="G72" s="2">
        <f t="shared" si="17"/>
        <v>1.2526399999999995</v>
      </c>
      <c r="H72" s="2">
        <f t="shared" si="18"/>
        <v>1.2526399999999995E-2</v>
      </c>
      <c r="I72" s="2">
        <f t="shared" si="23"/>
        <v>8.5704203706215515E-5</v>
      </c>
      <c r="J72" s="2">
        <f t="shared" si="24"/>
        <v>0.25309614852431989</v>
      </c>
      <c r="K72" s="1">
        <f t="shared" si="25"/>
        <v>8.5704203706219771E-5</v>
      </c>
      <c r="L72" s="1"/>
      <c r="M72" s="1">
        <f t="shared" si="19"/>
        <v>1.2890080996853126</v>
      </c>
      <c r="N72">
        <f t="shared" si="20"/>
        <v>1.2526399999999995E-2</v>
      </c>
      <c r="P72">
        <f t="shared" si="15"/>
        <v>2.0258968147728376</v>
      </c>
      <c r="Q72">
        <f t="shared" si="26"/>
        <v>10.317807752487134</v>
      </c>
      <c r="R72">
        <f t="shared" si="21"/>
        <v>7.9759623788218595E-5</v>
      </c>
    </row>
    <row r="73" spans="1:19" x14ac:dyDescent="0.3">
      <c r="A73" s="1">
        <v>574.66369999999995</v>
      </c>
      <c r="B73" s="2">
        <v>13.55686</v>
      </c>
      <c r="C73" s="1">
        <f t="shared" si="14"/>
        <v>0.1411279</v>
      </c>
      <c r="D73" s="1"/>
      <c r="E73" s="1">
        <f t="shared" si="16"/>
        <v>9.6558103607025298E-4</v>
      </c>
      <c r="F73" s="1"/>
      <c r="G73" s="2">
        <f t="shared" si="17"/>
        <v>0.44313999999999965</v>
      </c>
      <c r="H73" s="2">
        <f t="shared" si="18"/>
        <v>4.4313999999999968E-3</v>
      </c>
      <c r="I73" s="2">
        <f t="shared" si="23"/>
        <v>3.0319134651913025E-5</v>
      </c>
      <c r="J73" s="2">
        <f t="shared" si="24"/>
        <v>0.25320195624042813</v>
      </c>
      <c r="K73" s="1">
        <f t="shared" si="25"/>
        <v>3.0319134651912208E-5</v>
      </c>
      <c r="L73" s="1"/>
      <c r="M73" s="1">
        <f t="shared" si="19"/>
        <v>1.2895469739584611</v>
      </c>
      <c r="N73">
        <f t="shared" si="20"/>
        <v>4.4313999999999968E-3</v>
      </c>
      <c r="P73">
        <f t="shared" si="15"/>
        <v>2.0257910070567293</v>
      </c>
      <c r="Q73">
        <f t="shared" si="26"/>
        <v>10.317268878213985</v>
      </c>
      <c r="R73">
        <f t="shared" si="21"/>
        <v>2.8214677575308413E-5</v>
      </c>
    </row>
    <row r="74" spans="1:19" x14ac:dyDescent="0.3">
      <c r="A74" s="1">
        <v>576.15620000000001</v>
      </c>
      <c r="B74" s="2">
        <v>14.11279</v>
      </c>
      <c r="C74" s="1">
        <f t="shared" si="14"/>
        <v>0.14778469999999999</v>
      </c>
      <c r="D74" s="1"/>
      <c r="E74" s="1">
        <f t="shared" si="16"/>
        <v>1.0111261043445805E-3</v>
      </c>
      <c r="F74" s="1"/>
      <c r="G74" s="2">
        <f t="shared" si="17"/>
        <v>-0.11279000000000039</v>
      </c>
      <c r="H74" s="2">
        <f t="shared" si="18"/>
        <v>-1.1279000000000039E-3</v>
      </c>
      <c r="I74" s="2">
        <f t="shared" si="23"/>
        <v>-7.7169634819454005E-6</v>
      </c>
      <c r="J74" s="2">
        <f t="shared" si="24"/>
        <v>0.25319043867243135</v>
      </c>
      <c r="K74" s="1">
        <f t="shared" si="25"/>
        <v>-7.7169634819274214E-6</v>
      </c>
      <c r="L74" s="1"/>
      <c r="M74" s="1">
        <f t="shared" si="19"/>
        <v>1.2894883154663304</v>
      </c>
      <c r="N74">
        <f t="shared" si="20"/>
        <v>-1.1279000000000039E-3</v>
      </c>
      <c r="P74">
        <f t="shared" si="15"/>
        <v>2.025802524624726</v>
      </c>
      <c r="Q74">
        <f t="shared" si="26"/>
        <v>10.317327536706117</v>
      </c>
      <c r="R74">
        <f t="shared" si="21"/>
        <v>-7.181368363883142E-6</v>
      </c>
    </row>
    <row r="75" spans="1:19" x14ac:dyDescent="0.3">
      <c r="A75" s="1">
        <v>577.4991</v>
      </c>
      <c r="B75" s="2">
        <v>14.77847</v>
      </c>
      <c r="C75" s="1">
        <f t="shared" si="14"/>
        <v>0.15791050000000001</v>
      </c>
      <c r="D75" s="1"/>
      <c r="E75" s="1">
        <f t="shared" si="16"/>
        <v>1.0804056759603998E-3</v>
      </c>
      <c r="F75" s="1"/>
      <c r="G75" s="2">
        <f t="shared" si="17"/>
        <v>-0.77847000000000044</v>
      </c>
      <c r="H75" s="2">
        <f t="shared" si="18"/>
        <v>-7.7847000000000046E-3</v>
      </c>
      <c r="I75" s="2">
        <f t="shared" si="23"/>
        <v>-5.3262031756272876E-5</v>
      </c>
      <c r="J75" s="2">
        <f t="shared" si="24"/>
        <v>0.25311891308998585</v>
      </c>
      <c r="K75" s="1">
        <f t="shared" si="25"/>
        <v>-5.3262031756272389E-5</v>
      </c>
      <c r="L75" s="1"/>
      <c r="M75" s="1">
        <f t="shared" si="19"/>
        <v>1.2891240386662111</v>
      </c>
      <c r="N75">
        <f t="shared" si="20"/>
        <v>-7.7847000000000046E-3</v>
      </c>
      <c r="P75">
        <f t="shared" si="15"/>
        <v>2.0258740502071713</v>
      </c>
      <c r="Q75">
        <f t="shared" si="26"/>
        <v>10.317691813506235</v>
      </c>
      <c r="R75">
        <f t="shared" si="21"/>
        <v>-4.9567135516303984E-5</v>
      </c>
    </row>
    <row r="76" spans="1:19" x14ac:dyDescent="0.3">
      <c r="A76" s="1">
        <v>580.91319999999996</v>
      </c>
      <c r="B76" s="2">
        <v>15.79105</v>
      </c>
      <c r="C76" s="1">
        <f t="shared" si="14"/>
        <v>0.1673848</v>
      </c>
      <c r="D76" s="1"/>
      <c r="E76" s="1">
        <f t="shared" si="16"/>
        <v>1.1452277586955668E-3</v>
      </c>
      <c r="F76" s="1"/>
      <c r="G76" s="2">
        <f t="shared" si="17"/>
        <v>-1.7910500000000003</v>
      </c>
      <c r="H76" s="2">
        <f t="shared" si="18"/>
        <v>-1.7910500000000003E-2</v>
      </c>
      <c r="I76" s="2">
        <f t="shared" si="23"/>
        <v>-1.2254160337209205E-4</v>
      </c>
      <c r="J76" s="2">
        <f t="shared" si="24"/>
        <v>0.2527005438019132</v>
      </c>
      <c r="K76" s="1">
        <f t="shared" si="25"/>
        <v>-1.2254160337209089E-4</v>
      </c>
      <c r="L76" s="1"/>
      <c r="M76" s="1">
        <f t="shared" si="19"/>
        <v>1.2869933013787038</v>
      </c>
      <c r="N76">
        <f t="shared" si="20"/>
        <v>-1.7910500000000003E-2</v>
      </c>
      <c r="P76">
        <f t="shared" si="15"/>
        <v>2.0262924194952441</v>
      </c>
      <c r="Q76">
        <f t="shared" si="26"/>
        <v>10.319822550793742</v>
      </c>
      <c r="R76">
        <f t="shared" si="21"/>
        <v>-1.1406419221597866E-4</v>
      </c>
    </row>
    <row r="77" spans="1:19" x14ac:dyDescent="0.3">
      <c r="A77" s="1">
        <v>582.17280000000005</v>
      </c>
      <c r="B77" s="2">
        <v>16.738479999999999</v>
      </c>
      <c r="C77" s="1">
        <f t="shared" si="14"/>
        <v>0.17797199999999999</v>
      </c>
      <c r="D77" s="1"/>
      <c r="E77" s="1">
        <f t="shared" si="16"/>
        <v>1.2176641766191876E-3</v>
      </c>
      <c r="F77" s="1"/>
      <c r="G77" s="2">
        <f t="shared" si="17"/>
        <v>-2.7384799999999991</v>
      </c>
      <c r="H77" s="2">
        <f t="shared" si="18"/>
        <v>-2.738479999999999E-2</v>
      </c>
      <c r="I77" s="2">
        <f t="shared" si="23"/>
        <v>-1.8736368610725913E-4</v>
      </c>
      <c r="J77" s="2">
        <f t="shared" si="24"/>
        <v>0.25246454050289246</v>
      </c>
      <c r="K77" s="1">
        <f t="shared" si="25"/>
        <v>-1.8736368610727225E-4</v>
      </c>
      <c r="L77" s="1"/>
      <c r="M77" s="1">
        <f t="shared" si="19"/>
        <v>1.2857913464466992</v>
      </c>
      <c r="N77">
        <f t="shared" si="20"/>
        <v>-2.738479999999999E-2</v>
      </c>
      <c r="P77">
        <f t="shared" si="15"/>
        <v>2.0265284227942648</v>
      </c>
      <c r="Q77">
        <f t="shared" si="26"/>
        <v>10.321024505725747</v>
      </c>
      <c r="R77">
        <f t="shared" si="21"/>
        <v>-1.7442220491802456E-4</v>
      </c>
    </row>
    <row r="78" spans="1:19" x14ac:dyDescent="0.3">
      <c r="A78" s="1">
        <v>582.95309999999995</v>
      </c>
      <c r="B78" s="2">
        <v>17.7972</v>
      </c>
      <c r="C78" s="1">
        <f t="shared" si="14"/>
        <v>0.18662289999999998</v>
      </c>
      <c r="D78" s="1"/>
      <c r="E78" s="1">
        <f t="shared" si="16"/>
        <v>1.2768526502302891E-3</v>
      </c>
      <c r="F78" s="1"/>
      <c r="G78" s="2">
        <f t="shared" si="17"/>
        <v>-3.7972000000000001</v>
      </c>
      <c r="H78" s="2">
        <f t="shared" si="18"/>
        <v>-3.7971999999999999E-2</v>
      </c>
      <c r="I78" s="2">
        <f t="shared" si="23"/>
        <v>-2.5980010403088013E-4</v>
      </c>
      <c r="J78" s="2">
        <f t="shared" si="24"/>
        <v>0.25226181848171719</v>
      </c>
      <c r="K78" s="1">
        <f t="shared" si="25"/>
        <v>-2.5980010403088419E-4</v>
      </c>
      <c r="L78" s="1"/>
      <c r="M78" s="1">
        <f t="shared" si="19"/>
        <v>1.2847588916709032</v>
      </c>
      <c r="N78">
        <f t="shared" si="20"/>
        <v>-3.7971999999999999E-2</v>
      </c>
      <c r="P78">
        <f t="shared" si="15"/>
        <v>2.0267311448154399</v>
      </c>
      <c r="Q78">
        <f t="shared" si="26"/>
        <v>10.322056960501541</v>
      </c>
      <c r="R78">
        <f t="shared" si="21"/>
        <v>-2.4187952832360475E-4</v>
      </c>
    </row>
    <row r="79" spans="1:19" x14ac:dyDescent="0.3">
      <c r="A79" s="1">
        <v>584.64179999999999</v>
      </c>
      <c r="B79" s="2">
        <v>18.662289999999999</v>
      </c>
      <c r="C79" s="1">
        <f t="shared" si="14"/>
        <v>0.19378960000000001</v>
      </c>
      <c r="D79" s="1"/>
      <c r="E79" s="1">
        <f t="shared" si="16"/>
        <v>1.3258863962947078E-3</v>
      </c>
      <c r="F79" s="1"/>
      <c r="G79" s="2">
        <f t="shared" si="17"/>
        <v>-4.6622899999999987</v>
      </c>
      <c r="H79" s="2">
        <f t="shared" si="18"/>
        <v>-4.6622899999999988E-2</v>
      </c>
      <c r="I79" s="2">
        <f t="shared" si="23"/>
        <v>-3.1898857764198142E-4</v>
      </c>
      <c r="J79" s="2">
        <f t="shared" si="24"/>
        <v>0.25172314247065314</v>
      </c>
      <c r="K79" s="1">
        <f t="shared" si="25"/>
        <v>-3.1898857764199774E-4</v>
      </c>
      <c r="L79" s="1"/>
      <c r="M79" s="1">
        <f t="shared" si="19"/>
        <v>1.2820154372745554</v>
      </c>
      <c r="N79">
        <f t="shared" si="20"/>
        <v>-4.6622899999999988E-2</v>
      </c>
      <c r="P79">
        <f t="shared" si="15"/>
        <v>2.0272698208265041</v>
      </c>
      <c r="Q79">
        <f t="shared" si="26"/>
        <v>10.32480041489789</v>
      </c>
      <c r="R79">
        <f t="shared" si="21"/>
        <v>-2.9706421465422635E-4</v>
      </c>
    </row>
    <row r="80" spans="1:19" x14ac:dyDescent="0.3">
      <c r="A80" s="1">
        <v>584.90890000000002</v>
      </c>
      <c r="B80" s="2">
        <v>19.378959999999999</v>
      </c>
      <c r="C80" s="1">
        <f t="shared" si="14"/>
        <v>0.20066690000000001</v>
      </c>
      <c r="D80" s="1"/>
      <c r="E80" s="1">
        <f t="shared" si="16"/>
        <v>1.3729401004833621E-3</v>
      </c>
      <c r="F80" s="1"/>
      <c r="G80" s="2">
        <f t="shared" si="17"/>
        <v>-5.3789599999999993</v>
      </c>
      <c r="H80" s="2">
        <f t="shared" si="18"/>
        <v>-5.3789599999999993E-2</v>
      </c>
      <c r="I80" s="2">
        <f t="shared" si="23"/>
        <v>-3.6802232370640019E-4</v>
      </c>
      <c r="J80" s="2">
        <f t="shared" si="24"/>
        <v>0.25162484370799115</v>
      </c>
      <c r="K80" s="1">
        <f t="shared" si="25"/>
        <v>-3.6802232370638567E-4</v>
      </c>
      <c r="L80" s="1"/>
      <c r="M80" s="1">
        <f t="shared" si="19"/>
        <v>1.2815148057872763</v>
      </c>
      <c r="N80">
        <f t="shared" si="20"/>
        <v>-5.3789599999999993E-2</v>
      </c>
      <c r="P80">
        <f t="shared" si="15"/>
        <v>2.0273681195891662</v>
      </c>
      <c r="Q80">
        <f t="shared" si="26"/>
        <v>10.325301046385171</v>
      </c>
      <c r="R80">
        <f t="shared" si="21"/>
        <v>-3.4274444688345859E-4</v>
      </c>
    </row>
    <row r="81" spans="1:18" x14ac:dyDescent="0.3">
      <c r="A81" s="1">
        <v>586.56880000000001</v>
      </c>
      <c r="B81" s="2">
        <v>20.066690000000001</v>
      </c>
      <c r="C81" s="1">
        <f t="shared" si="14"/>
        <v>0.20942170000000002</v>
      </c>
      <c r="D81" s="1"/>
      <c r="E81" s="1">
        <f t="shared" si="16"/>
        <v>1.4328394460740486E-3</v>
      </c>
      <c r="F81" s="1"/>
      <c r="G81" s="2">
        <f t="shared" si="17"/>
        <v>-6.0666900000000012</v>
      </c>
      <c r="H81" s="2">
        <f t="shared" si="18"/>
        <v>-6.066690000000001E-2</v>
      </c>
      <c r="I81" s="2">
        <f t="shared" si="23"/>
        <v>-4.1507602789505438E-4</v>
      </c>
      <c r="J81" s="2">
        <f t="shared" si="24"/>
        <v>0.25093585900928816</v>
      </c>
      <c r="K81" s="1">
        <f t="shared" si="25"/>
        <v>-4.1507602789504837E-4</v>
      </c>
      <c r="L81" s="1"/>
      <c r="M81" s="1">
        <f t="shared" si="19"/>
        <v>1.2780058355308521</v>
      </c>
      <c r="N81">
        <f t="shared" si="20"/>
        <v>-6.066690000000001E-2</v>
      </c>
      <c r="P81">
        <f t="shared" si="15"/>
        <v>2.028057104287869</v>
      </c>
      <c r="Q81">
        <f t="shared" si="26"/>
        <v>10.328810016641594</v>
      </c>
      <c r="R81">
        <f t="shared" si="21"/>
        <v>-3.8669760512324332E-4</v>
      </c>
    </row>
    <row r="82" spans="1:18" x14ac:dyDescent="0.3">
      <c r="A82" s="1">
        <v>588.10559999999998</v>
      </c>
      <c r="B82" s="2">
        <v>20.942170000000001</v>
      </c>
      <c r="C82" s="1">
        <f t="shared" si="14"/>
        <v>0.21792449999999999</v>
      </c>
      <c r="D82" s="1"/>
      <c r="E82" s="1">
        <f t="shared" si="16"/>
        <v>1.4910146363340761E-3</v>
      </c>
      <c r="F82" s="1"/>
      <c r="G82" s="2">
        <f t="shared" si="17"/>
        <v>-6.9421700000000008</v>
      </c>
      <c r="H82" s="2">
        <f t="shared" si="18"/>
        <v>-6.9421700000000003E-2</v>
      </c>
      <c r="I82" s="2">
        <f t="shared" si="23"/>
        <v>-4.7497537348574085E-4</v>
      </c>
      <c r="J82" s="2">
        <f t="shared" si="24"/>
        <v>0.25020591685531529</v>
      </c>
      <c r="K82" s="1">
        <f t="shared" si="25"/>
        <v>-4.7497537348574123E-4</v>
      </c>
      <c r="L82" s="1"/>
      <c r="M82" s="1">
        <f t="shared" si="19"/>
        <v>1.2742882706676224</v>
      </c>
      <c r="N82">
        <f t="shared" si="20"/>
        <v>-6.9421700000000003E-2</v>
      </c>
      <c r="P82">
        <f t="shared" si="15"/>
        <v>2.0287870464418418</v>
      </c>
      <c r="Q82">
        <f t="shared" si="26"/>
        <v>10.332527581504824</v>
      </c>
      <c r="R82">
        <f t="shared" si="21"/>
        <v>-4.4266094543579562E-4</v>
      </c>
    </row>
    <row r="83" spans="1:18" x14ac:dyDescent="0.3">
      <c r="A83" s="1">
        <v>589.58759999999995</v>
      </c>
      <c r="B83" s="2">
        <v>21.792449999999999</v>
      </c>
      <c r="C83" s="1">
        <f t="shared" si="14"/>
        <v>0.2281154</v>
      </c>
      <c r="D83" s="1"/>
      <c r="E83" s="1">
        <f t="shared" si="16"/>
        <v>1.5607396147436488E-3</v>
      </c>
      <c r="F83" s="1"/>
      <c r="G83" s="2">
        <f t="shared" si="17"/>
        <v>-7.7924499999999988</v>
      </c>
      <c r="H83" s="2">
        <f t="shared" si="18"/>
        <v>-7.7924499999999994E-2</v>
      </c>
      <c r="I83" s="2">
        <f t="shared" si="23"/>
        <v>-5.3315056374576841E-4</v>
      </c>
      <c r="J83" s="2">
        <f t="shared" si="24"/>
        <v>0.24941578771984407</v>
      </c>
      <c r="K83" s="1">
        <f t="shared" si="25"/>
        <v>-5.3315056374577167E-4</v>
      </c>
      <c r="L83" s="1"/>
      <c r="M83" s="1">
        <f t="shared" si="19"/>
        <v>1.2702641760247049</v>
      </c>
      <c r="N83">
        <f t="shared" si="20"/>
        <v>-7.7924499999999994E-2</v>
      </c>
      <c r="P83">
        <f t="shared" si="15"/>
        <v>2.0295771755773133</v>
      </c>
      <c r="Q83">
        <f t="shared" si="26"/>
        <v>10.336551676147742</v>
      </c>
      <c r="R83">
        <f t="shared" si="21"/>
        <v>-4.9707176414627433E-4</v>
      </c>
    </row>
    <row r="84" spans="1:18" x14ac:dyDescent="0.3">
      <c r="A84" s="1">
        <v>591.4348</v>
      </c>
      <c r="B84" s="2">
        <v>22.811540000000001</v>
      </c>
      <c r="C84" s="1">
        <f t="shared" si="14"/>
        <v>0.2351434</v>
      </c>
      <c r="D84" s="1"/>
      <c r="E84" s="1">
        <f t="shared" si="16"/>
        <v>1.6088243911875819E-3</v>
      </c>
      <c r="F84" s="1"/>
      <c r="G84" s="2">
        <f t="shared" si="17"/>
        <v>-8.8115400000000008</v>
      </c>
      <c r="H84" s="2">
        <f t="shared" si="18"/>
        <v>-8.811540000000001E-2</v>
      </c>
      <c r="I84" s="2">
        <f t="shared" si="23"/>
        <v>-6.0287554215534124E-4</v>
      </c>
      <c r="J84" s="2">
        <f t="shared" si="24"/>
        <v>0.24830215601837469</v>
      </c>
      <c r="K84" s="1">
        <f t="shared" si="25"/>
        <v>-6.0287554215534872E-4</v>
      </c>
      <c r="L84" s="1"/>
      <c r="M84" s="1">
        <f t="shared" si="19"/>
        <v>1.2645924963423787</v>
      </c>
      <c r="N84">
        <f t="shared" si="20"/>
        <v>-8.811540000000001E-2</v>
      </c>
      <c r="P84">
        <f t="shared" si="15"/>
        <v>2.0306908072787824</v>
      </c>
      <c r="Q84">
        <f t="shared" si="26"/>
        <v>10.342223355830066</v>
      </c>
      <c r="R84">
        <f t="shared" si="21"/>
        <v>-5.6238680091350458E-4</v>
      </c>
    </row>
    <row r="85" spans="1:18" x14ac:dyDescent="0.3">
      <c r="A85" s="1">
        <v>592.33500000000004</v>
      </c>
      <c r="B85" s="2">
        <v>23.514340000000001</v>
      </c>
      <c r="C85" s="1">
        <f t="shared" si="14"/>
        <v>0.2424731</v>
      </c>
      <c r="D85" s="1"/>
      <c r="E85" s="1">
        <f t="shared" si="16"/>
        <v>1.6589733647079427E-3</v>
      </c>
      <c r="F85" s="1"/>
      <c r="G85" s="2">
        <f t="shared" si="17"/>
        <v>-9.5143400000000007</v>
      </c>
      <c r="H85" s="2">
        <f t="shared" si="18"/>
        <v>-9.5143400000000003E-2</v>
      </c>
      <c r="I85" s="2">
        <f t="shared" si="23"/>
        <v>-6.5096031859927426E-4</v>
      </c>
      <c r="J85" s="2">
        <f t="shared" si="24"/>
        <v>0.2477161615395716</v>
      </c>
      <c r="K85" s="1">
        <f t="shared" si="25"/>
        <v>-6.5096031859926721E-4</v>
      </c>
      <c r="L85" s="1"/>
      <c r="M85" s="1">
        <f t="shared" si="19"/>
        <v>1.2616080509687446</v>
      </c>
      <c r="N85">
        <f t="shared" si="20"/>
        <v>-9.5143400000000003E-2</v>
      </c>
      <c r="P85">
        <f t="shared" si="15"/>
        <v>2.0312768017575857</v>
      </c>
      <c r="Q85">
        <f t="shared" si="26"/>
        <v>10.345207801203703</v>
      </c>
      <c r="R85">
        <f t="shared" si="21"/>
        <v>-6.0741746539656413E-4</v>
      </c>
    </row>
    <row r="86" spans="1:18" x14ac:dyDescent="0.3">
      <c r="A86" s="1">
        <v>593.26110000000006</v>
      </c>
      <c r="B86" s="2">
        <v>24.247309999999999</v>
      </c>
      <c r="C86" s="1">
        <f t="shared" si="14"/>
        <v>0.25134109999999998</v>
      </c>
      <c r="D86" s="1"/>
      <c r="E86" s="1">
        <f t="shared" si="16"/>
        <v>1.7196472118201792E-3</v>
      </c>
      <c r="F86" s="1"/>
      <c r="G86" s="2">
        <f t="shared" si="17"/>
        <v>-10.247309999999999</v>
      </c>
      <c r="H86" s="2">
        <f t="shared" si="18"/>
        <v>-0.10247309999999998</v>
      </c>
      <c r="I86" s="2">
        <f t="shared" si="23"/>
        <v>-7.011092921196349E-4</v>
      </c>
      <c r="J86" s="2">
        <f t="shared" si="24"/>
        <v>0.24706686422413959</v>
      </c>
      <c r="K86" s="1">
        <f t="shared" si="25"/>
        <v>-7.0110929211963425E-4</v>
      </c>
      <c r="L86" s="1"/>
      <c r="M86" s="1">
        <f t="shared" si="19"/>
        <v>1.2583012068955508</v>
      </c>
      <c r="N86">
        <f t="shared" si="20"/>
        <v>-0.10247309999999998</v>
      </c>
      <c r="P86">
        <f t="shared" si="15"/>
        <v>2.0319260990730177</v>
      </c>
      <c r="Q86">
        <f t="shared" si="26"/>
        <v>10.348514645276895</v>
      </c>
      <c r="R86">
        <f t="shared" si="21"/>
        <v>-6.5442108378018741E-4</v>
      </c>
    </row>
    <row r="87" spans="1:18" x14ac:dyDescent="0.3">
      <c r="A87" s="1">
        <v>594.1395</v>
      </c>
      <c r="B87" s="2">
        <v>25.13411</v>
      </c>
      <c r="C87" s="1">
        <f t="shared" si="14"/>
        <v>0.25952130000000001</v>
      </c>
      <c r="D87" s="1"/>
      <c r="E87" s="1">
        <f t="shared" si="16"/>
        <v>1.7756152095815142E-3</v>
      </c>
      <c r="F87" s="1"/>
      <c r="G87" s="2">
        <f t="shared" si="17"/>
        <v>-11.13411</v>
      </c>
      <c r="H87" s="2">
        <f t="shared" si="18"/>
        <v>-0.1113411</v>
      </c>
      <c r="I87" s="2">
        <f t="shared" si="23"/>
        <v>-7.6178313923187151E-4</v>
      </c>
      <c r="J87" s="2">
        <f t="shared" si="24"/>
        <v>0.24639771391463836</v>
      </c>
      <c r="K87" s="1">
        <f t="shared" si="25"/>
        <v>-7.6178313923187769E-4</v>
      </c>
      <c r="L87" s="1"/>
      <c r="M87" s="1">
        <f t="shared" si="19"/>
        <v>1.2548932523538359</v>
      </c>
      <c r="N87">
        <f t="shared" si="20"/>
        <v>-0.1113411</v>
      </c>
      <c r="P87">
        <f t="shared" si="15"/>
        <v>2.0325952493825188</v>
      </c>
      <c r="Q87">
        <f t="shared" si="26"/>
        <v>10.351922599818609</v>
      </c>
      <c r="R87">
        <f t="shared" si="21"/>
        <v>-7.1128870662469596E-4</v>
      </c>
    </row>
    <row r="88" spans="1:18" x14ac:dyDescent="0.3">
      <c r="A88" s="1">
        <v>596.18190000000004</v>
      </c>
      <c r="B88" s="2">
        <v>25.95213</v>
      </c>
      <c r="C88" s="1">
        <f t="shared" si="14"/>
        <v>0.26692340000000003</v>
      </c>
      <c r="D88" s="1"/>
      <c r="E88" s="1">
        <f t="shared" si="16"/>
        <v>1.8262595356651279E-3</v>
      </c>
      <c r="F88" s="1"/>
      <c r="G88" s="2">
        <f t="shared" si="17"/>
        <v>-11.95213</v>
      </c>
      <c r="H88" s="2">
        <f t="shared" si="18"/>
        <v>-0.1195213</v>
      </c>
      <c r="I88" s="2">
        <f t="shared" si="23"/>
        <v>-8.1775113699320641E-4</v>
      </c>
      <c r="J88" s="2">
        <f t="shared" si="24"/>
        <v>0.2447275389924434</v>
      </c>
      <c r="K88" s="1">
        <f t="shared" si="25"/>
        <v>-8.1775113699320424E-4</v>
      </c>
      <c r="L88" s="1"/>
      <c r="M88" s="1">
        <f t="shared" si="19"/>
        <v>1.2463871213235815</v>
      </c>
      <c r="N88">
        <f t="shared" si="20"/>
        <v>-0.1195213</v>
      </c>
      <c r="P88">
        <f t="shared" si="15"/>
        <v>2.034265424304714</v>
      </c>
      <c r="Q88">
        <f t="shared" si="26"/>
        <v>10.360428730848865</v>
      </c>
      <c r="R88">
        <f t="shared" si="21"/>
        <v>-7.64174295560512E-4</v>
      </c>
    </row>
    <row r="89" spans="1:18" x14ac:dyDescent="0.3">
      <c r="A89" s="1">
        <v>597.71609999999998</v>
      </c>
      <c r="B89" s="2">
        <v>26.692340000000002</v>
      </c>
      <c r="C89" s="1">
        <f t="shared" si="14"/>
        <v>0.2737599</v>
      </c>
      <c r="D89" s="1"/>
      <c r="E89" s="1">
        <f t="shared" si="16"/>
        <v>1.8730340908954847E-3</v>
      </c>
      <c r="F89" s="1"/>
      <c r="G89" s="2">
        <f t="shared" si="17"/>
        <v>-12.692340000000002</v>
      </c>
      <c r="H89" s="2">
        <f t="shared" si="18"/>
        <v>-0.12692340000000002</v>
      </c>
      <c r="I89" s="2">
        <f t="shared" si="23"/>
        <v>-8.6839546307682016E-4</v>
      </c>
      <c r="J89" s="2">
        <f t="shared" si="24"/>
        <v>0.24339524667299101</v>
      </c>
      <c r="K89" s="1">
        <f t="shared" si="25"/>
        <v>-8.6839546307681181E-4</v>
      </c>
      <c r="L89" s="1"/>
      <c r="M89" s="1">
        <f t="shared" si="19"/>
        <v>1.2396018122584866</v>
      </c>
      <c r="N89">
        <f t="shared" si="20"/>
        <v>-0.12692340000000002</v>
      </c>
      <c r="P89">
        <f t="shared" si="15"/>
        <v>2.0355977166241663</v>
      </c>
      <c r="Q89">
        <f t="shared" si="26"/>
        <v>10.367214039913961</v>
      </c>
      <c r="R89">
        <f t="shared" si="21"/>
        <v>-8.1203201486304728E-4</v>
      </c>
    </row>
    <row r="90" spans="1:18" x14ac:dyDescent="0.3">
      <c r="A90" s="1">
        <v>599.05920000000003</v>
      </c>
      <c r="B90" s="2">
        <v>27.375990000000002</v>
      </c>
      <c r="C90" s="1">
        <f t="shared" si="14"/>
        <v>0.28147849999999996</v>
      </c>
      <c r="D90" s="1"/>
      <c r="E90" s="1">
        <f t="shared" si="16"/>
        <v>1.9258438739717708E-3</v>
      </c>
      <c r="F90" s="1"/>
      <c r="G90" s="2">
        <f t="shared" si="17"/>
        <v>-13.375990000000002</v>
      </c>
      <c r="H90" s="2">
        <f t="shared" si="18"/>
        <v>-0.13375990000000001</v>
      </c>
      <c r="I90" s="2">
        <f t="shared" si="23"/>
        <v>-9.1517001830717704E-4</v>
      </c>
      <c r="J90" s="2">
        <f t="shared" si="24"/>
        <v>0.24216608182140259</v>
      </c>
      <c r="K90" s="1">
        <f t="shared" si="25"/>
        <v>-9.1517001830717769E-4</v>
      </c>
      <c r="L90" s="1"/>
      <c r="M90" s="1">
        <f t="shared" si="19"/>
        <v>1.233341727074323</v>
      </c>
      <c r="N90">
        <f t="shared" si="20"/>
        <v>-0.13375990000000001</v>
      </c>
      <c r="P90">
        <f t="shared" si="15"/>
        <v>2.0368268814757546</v>
      </c>
      <c r="Q90">
        <f t="shared" si="26"/>
        <v>10.373474125098124</v>
      </c>
      <c r="R90">
        <f t="shared" si="21"/>
        <v>-8.5628739877118487E-4</v>
      </c>
    </row>
    <row r="91" spans="1:18" x14ac:dyDescent="0.3">
      <c r="A91" s="1">
        <v>600.45830000000001</v>
      </c>
      <c r="B91" s="2">
        <v>28.147849999999998</v>
      </c>
      <c r="C91" s="1">
        <f t="shared" si="14"/>
        <v>0.28977239999999999</v>
      </c>
      <c r="D91" s="1"/>
      <c r="E91" s="1">
        <f t="shared" si="16"/>
        <v>1.9825897941977721E-3</v>
      </c>
      <c r="F91" s="1"/>
      <c r="G91" s="2">
        <f t="shared" si="17"/>
        <v>-14.147849999999998</v>
      </c>
      <c r="H91" s="2">
        <f t="shared" si="18"/>
        <v>-0.14147849999999998</v>
      </c>
      <c r="I91" s="2">
        <f t="shared" si="23"/>
        <v>-9.6797980138346327E-4</v>
      </c>
      <c r="J91" s="2">
        <f t="shared" si="24"/>
        <v>0.240811781281287</v>
      </c>
      <c r="K91" s="1">
        <f t="shared" si="25"/>
        <v>-9.6797980138347314E-4</v>
      </c>
      <c r="L91" s="1"/>
      <c r="M91" s="1">
        <f t="shared" si="19"/>
        <v>1.2264443310617976</v>
      </c>
      <c r="N91">
        <f t="shared" si="20"/>
        <v>-0.14147849999999998</v>
      </c>
      <c r="P91">
        <f t="shared" si="15"/>
        <v>2.0381811820158702</v>
      </c>
      <c r="Q91">
        <f t="shared" si="26"/>
        <v>10.380371521110648</v>
      </c>
      <c r="R91">
        <f t="shared" si="21"/>
        <v>-9.0630157279175325E-4</v>
      </c>
    </row>
    <row r="92" spans="1:18" x14ac:dyDescent="0.3">
      <c r="A92" s="1">
        <v>603.12040000000002</v>
      </c>
      <c r="B92" s="2">
        <v>28.977239999999998</v>
      </c>
      <c r="C92" s="1">
        <f t="shared" si="14"/>
        <v>0.29689969999999999</v>
      </c>
      <c r="D92" s="1"/>
      <c r="E92" s="1">
        <f t="shared" si="16"/>
        <v>2.0313539699446195E-3</v>
      </c>
      <c r="F92" s="1"/>
      <c r="G92" s="2">
        <f t="shared" si="17"/>
        <v>-14.977239999999998</v>
      </c>
      <c r="H92" s="2">
        <f t="shared" si="18"/>
        <v>-0.14977239999999997</v>
      </c>
      <c r="I92" s="2">
        <f t="shared" si="23"/>
        <v>-1.0247257216094644E-3</v>
      </c>
      <c r="J92" s="2">
        <f t="shared" si="24"/>
        <v>0.23808385893779044</v>
      </c>
      <c r="K92" s="1">
        <f t="shared" si="25"/>
        <v>-1.0247257216094618E-3</v>
      </c>
      <c r="L92" s="1"/>
      <c r="M92" s="1">
        <f t="shared" si="19"/>
        <v>1.2125511366509718</v>
      </c>
      <c r="N92">
        <f t="shared" si="20"/>
        <v>-0.14977239999999997</v>
      </c>
      <c r="P92">
        <f t="shared" si="15"/>
        <v>2.040909104359367</v>
      </c>
      <c r="Q92">
        <f t="shared" si="26"/>
        <v>10.394264715521475</v>
      </c>
      <c r="R92">
        <f t="shared" si="21"/>
        <v>-9.6071584079789789E-4</v>
      </c>
    </row>
    <row r="93" spans="1:18" x14ac:dyDescent="0.3">
      <c r="A93" s="1">
        <v>607.27359999999999</v>
      </c>
      <c r="B93" s="2">
        <v>29.689969999999999</v>
      </c>
      <c r="C93" s="1">
        <f t="shared" si="14"/>
        <v>0.28579959999999999</v>
      </c>
      <c r="D93" s="1"/>
      <c r="E93" s="1">
        <f t="shared" si="16"/>
        <v>1.9554083485722089E-3</v>
      </c>
      <c r="F93" s="1"/>
      <c r="G93" s="2">
        <f t="shared" si="17"/>
        <v>-15.689969999999999</v>
      </c>
      <c r="H93" s="2">
        <f t="shared" si="18"/>
        <v>-0.15689969999999998</v>
      </c>
      <c r="I93" s="2">
        <f t="shared" si="23"/>
        <v>-1.0734898973563118E-3</v>
      </c>
      <c r="J93" s="2">
        <f t="shared" si="24"/>
        <v>0.23362544069609023</v>
      </c>
      <c r="K93" s="1">
        <f t="shared" si="25"/>
        <v>-1.0734898973563131E-3</v>
      </c>
      <c r="L93" s="1"/>
      <c r="M93" s="1">
        <f t="shared" si="19"/>
        <v>1.1898445990017665</v>
      </c>
      <c r="N93">
        <f t="shared" si="20"/>
        <v>-0.15689969999999998</v>
      </c>
      <c r="P93">
        <f t="shared" si="15"/>
        <v>2.045367522601067</v>
      </c>
      <c r="Q93">
        <f t="shared" si="26"/>
        <v>10.416971253170679</v>
      </c>
      <c r="R93">
        <f t="shared" si="21"/>
        <v>-1.0086325245562287E-3</v>
      </c>
    </row>
    <row r="94" spans="1:18" x14ac:dyDescent="0.3">
      <c r="A94" s="1">
        <v>611.43209999999999</v>
      </c>
      <c r="B94" s="2">
        <v>28.57996</v>
      </c>
      <c r="C94" s="1">
        <f t="shared" si="14"/>
        <v>0.27778989999999998</v>
      </c>
      <c r="D94" s="1"/>
      <c r="E94" s="1">
        <f t="shared" si="16"/>
        <v>1.9006068924135621E-3</v>
      </c>
      <c r="F94" s="1"/>
      <c r="G94" s="2">
        <f t="shared" si="17"/>
        <v>-14.57996</v>
      </c>
      <c r="H94" s="2">
        <f t="shared" si="18"/>
        <v>-0.1457996</v>
      </c>
      <c r="I94" s="2">
        <f t="shared" si="23"/>
        <v>-9.9754427598390148E-4</v>
      </c>
      <c r="J94" s="2">
        <f t="shared" si="24"/>
        <v>0.22947715282441117</v>
      </c>
      <c r="K94" s="1">
        <f t="shared" si="25"/>
        <v>-9.9754427598390256E-4</v>
      </c>
      <c r="L94" s="1"/>
      <c r="M94" s="1">
        <f t="shared" si="19"/>
        <v>1.1687175423570983</v>
      </c>
      <c r="N94">
        <f t="shared" si="20"/>
        <v>-0.1457996</v>
      </c>
      <c r="P94">
        <f t="shared" si="15"/>
        <v>2.0495158104727462</v>
      </c>
      <c r="Q94">
        <f t="shared" si="26"/>
        <v>10.438098309815349</v>
      </c>
      <c r="R94">
        <f t="shared" si="21"/>
        <v>-9.3917625724255528E-4</v>
      </c>
    </row>
    <row r="95" spans="1:18" x14ac:dyDescent="0.3">
      <c r="A95" s="1">
        <v>614.5652</v>
      </c>
      <c r="B95" s="2">
        <v>27.77899</v>
      </c>
      <c r="C95" s="1">
        <f t="shared" si="14"/>
        <v>0.27374179999999998</v>
      </c>
      <c r="D95" s="1"/>
      <c r="E95" s="1">
        <f t="shared" si="16"/>
        <v>1.8729102527546713E-3</v>
      </c>
      <c r="F95" s="1"/>
      <c r="G95" s="2">
        <f t="shared" si="17"/>
        <v>-13.77899</v>
      </c>
      <c r="H95" s="2">
        <f t="shared" si="18"/>
        <v>-0.13778989999999999</v>
      </c>
      <c r="I95" s="2">
        <f t="shared" si="23"/>
        <v>-9.4274281982525466E-4</v>
      </c>
      <c r="J95" s="2">
        <f t="shared" si="24"/>
        <v>0.22652344529561666</v>
      </c>
      <c r="K95" s="1">
        <f t="shared" si="25"/>
        <v>-9.4274281982525152E-4</v>
      </c>
      <c r="L95" s="1"/>
      <c r="M95" s="1">
        <f t="shared" si="19"/>
        <v>1.1536744334401259</v>
      </c>
      <c r="N95">
        <f t="shared" si="20"/>
        <v>-0.13778989999999999</v>
      </c>
      <c r="P95">
        <f t="shared" si="15"/>
        <v>2.0524695180015406</v>
      </c>
      <c r="Q95">
        <f t="shared" si="26"/>
        <v>10.45314141873232</v>
      </c>
      <c r="R95">
        <f t="shared" si="21"/>
        <v>-8.8886048638815685E-4</v>
      </c>
    </row>
    <row r="96" spans="1:18" x14ac:dyDescent="0.3">
      <c r="A96" s="1">
        <v>617.98659999999995</v>
      </c>
      <c r="B96" s="2">
        <v>27.374179999999999</v>
      </c>
      <c r="C96" s="1">
        <f t="shared" si="14"/>
        <v>0.2662098</v>
      </c>
      <c r="D96" s="1"/>
      <c r="E96" s="1">
        <f t="shared" si="16"/>
        <v>1.8213771656494205E-3</v>
      </c>
      <c r="F96" s="1"/>
      <c r="G96" s="2">
        <f t="shared" si="17"/>
        <v>-13.374179999999999</v>
      </c>
      <c r="H96" s="2">
        <f t="shared" si="18"/>
        <v>-0.13374179999999999</v>
      </c>
      <c r="I96" s="2">
        <f t="shared" si="23"/>
        <v>-9.1504618016636369E-4</v>
      </c>
      <c r="J96" s="2">
        <f t="shared" si="24"/>
        <v>0.22339270629479552</v>
      </c>
      <c r="K96" s="1">
        <f t="shared" si="25"/>
        <v>-9.1504618016636152E-4</v>
      </c>
      <c r="L96" s="1"/>
      <c r="M96" s="1">
        <f t="shared" si="19"/>
        <v>1.1377297106397652</v>
      </c>
      <c r="N96">
        <f t="shared" si="20"/>
        <v>-0.13374179999999999</v>
      </c>
      <c r="P96">
        <f t="shared" si="15"/>
        <v>2.0556002570023617</v>
      </c>
      <c r="Q96">
        <f t="shared" si="26"/>
        <v>10.469086141532681</v>
      </c>
      <c r="R96">
        <f t="shared" si="21"/>
        <v>-8.6406283711990049E-4</v>
      </c>
    </row>
    <row r="97" spans="1:18" x14ac:dyDescent="0.3">
      <c r="A97" s="1">
        <v>620.13419999999996</v>
      </c>
      <c r="B97" s="2">
        <v>26.620979999999999</v>
      </c>
      <c r="C97" s="1">
        <f t="shared" si="14"/>
        <v>0.25982769999999999</v>
      </c>
      <c r="D97" s="1"/>
      <c r="E97" s="1">
        <f t="shared" si="16"/>
        <v>1.7777115635232358E-3</v>
      </c>
      <c r="F97" s="1"/>
      <c r="G97" s="2">
        <f t="shared" si="17"/>
        <v>-12.620979999999999</v>
      </c>
      <c r="H97" s="2">
        <f t="shared" si="18"/>
        <v>-0.12620979999999998</v>
      </c>
      <c r="I97" s="2">
        <f t="shared" si="23"/>
        <v>-8.6351309306111263E-4</v>
      </c>
      <c r="J97" s="2">
        <f t="shared" si="24"/>
        <v>0.22153822557613745</v>
      </c>
      <c r="K97" s="1">
        <f t="shared" si="25"/>
        <v>-8.6351309306111914E-4</v>
      </c>
      <c r="L97" s="1"/>
      <c r="M97" s="1">
        <f t="shared" si="19"/>
        <v>1.1282849178959879</v>
      </c>
      <c r="N97">
        <f t="shared" si="20"/>
        <v>-0.12620979999999998</v>
      </c>
      <c r="P97">
        <f t="shared" si="15"/>
        <v>2.0574547377210197</v>
      </c>
      <c r="Q97">
        <f t="shared" si="26"/>
        <v>10.478530934276458</v>
      </c>
      <c r="R97">
        <f t="shared" si="21"/>
        <v>-8.1613662530375351E-4</v>
      </c>
    </row>
    <row r="98" spans="1:18" x14ac:dyDescent="0.3">
      <c r="A98" s="1">
        <v>622.40179999999998</v>
      </c>
      <c r="B98" s="2">
        <v>25.982769999999999</v>
      </c>
      <c r="C98" s="1">
        <f t="shared" si="14"/>
        <v>0.25394269999999997</v>
      </c>
      <c r="D98" s="1"/>
      <c r="E98" s="1">
        <f t="shared" si="16"/>
        <v>1.7374470630433629E-3</v>
      </c>
      <c r="F98" s="1"/>
      <c r="G98" s="2">
        <f t="shared" si="17"/>
        <v>-11.982769999999999</v>
      </c>
      <c r="H98" s="2">
        <f t="shared" si="18"/>
        <v>-0.11982769999999998</v>
      </c>
      <c r="I98" s="2">
        <f t="shared" si="23"/>
        <v>-8.1984749093492809E-4</v>
      </c>
      <c r="J98" s="2">
        <f t="shared" si="24"/>
        <v>0.21967913940569339</v>
      </c>
      <c r="K98" s="1">
        <f t="shared" si="25"/>
        <v>-8.1984749093492884E-4</v>
      </c>
      <c r="L98" s="1"/>
      <c r="M98" s="1">
        <f t="shared" si="19"/>
        <v>1.1188166697788695</v>
      </c>
      <c r="N98">
        <f t="shared" si="20"/>
        <v>-0.11982769999999998</v>
      </c>
      <c r="P98">
        <f t="shared" si="15"/>
        <v>2.0593138238914639</v>
      </c>
      <c r="Q98">
        <f t="shared" si="26"/>
        <v>10.487999182393576</v>
      </c>
      <c r="R98">
        <f t="shared" si="21"/>
        <v>-7.7556688573513497E-4</v>
      </c>
    </row>
    <row r="99" spans="1:18" x14ac:dyDescent="0.3">
      <c r="A99" s="1">
        <v>624.29049999999995</v>
      </c>
      <c r="B99" s="2">
        <v>25.394269999999999</v>
      </c>
      <c r="C99" s="1">
        <f t="shared" si="14"/>
        <v>0.24765820000000002</v>
      </c>
      <c r="D99" s="1"/>
      <c r="E99" s="1">
        <f t="shared" si="16"/>
        <v>1.6944492290134974E-3</v>
      </c>
      <c r="F99" s="1"/>
      <c r="G99" s="2">
        <f t="shared" si="17"/>
        <v>-11.394269999999999</v>
      </c>
      <c r="H99" s="2">
        <f t="shared" si="18"/>
        <v>-0.11394269999999999</v>
      </c>
      <c r="I99" s="2">
        <f t="shared" si="23"/>
        <v>-7.7958299045505545E-4</v>
      </c>
      <c r="J99" s="2">
        <f t="shared" si="24"/>
        <v>0.21820674101162096</v>
      </c>
      <c r="K99" s="1">
        <f t="shared" si="25"/>
        <v>-7.7958299045504807E-4</v>
      </c>
      <c r="L99" s="1"/>
      <c r="M99" s="1">
        <f t="shared" si="19"/>
        <v>1.1113178063351192</v>
      </c>
      <c r="N99">
        <f t="shared" si="20"/>
        <v>-0.11394269999999999</v>
      </c>
      <c r="P99">
        <f t="shared" ref="P99:P117" si="27">$O$3-J99</f>
        <v>2.0607862222855364</v>
      </c>
      <c r="Q99">
        <f t="shared" si="26"/>
        <v>10.495498045837328</v>
      </c>
      <c r="R99">
        <f t="shared" si="21"/>
        <v>-7.3800439465927629E-4</v>
      </c>
    </row>
    <row r="100" spans="1:18" x14ac:dyDescent="0.3">
      <c r="A100" s="1">
        <v>626.17830000000004</v>
      </c>
      <c r="B100" s="2">
        <v>24.765820000000001</v>
      </c>
      <c r="C100" s="1">
        <f t="shared" si="14"/>
        <v>0.2404461</v>
      </c>
      <c r="D100" s="1"/>
      <c r="E100" s="1">
        <f t="shared" si="16"/>
        <v>1.6451048613141106E-3</v>
      </c>
      <c r="F100" s="1"/>
      <c r="G100" s="2">
        <f t="shared" si="17"/>
        <v>-10.765820000000001</v>
      </c>
      <c r="H100" s="2">
        <f t="shared" si="18"/>
        <v>-0.10765820000000001</v>
      </c>
      <c r="I100" s="2">
        <f t="shared" si="23"/>
        <v>-7.3658515642518964E-4</v>
      </c>
      <c r="J100" s="2">
        <f t="shared" si="24"/>
        <v>0.21681621555332142</v>
      </c>
      <c r="K100" s="1">
        <f t="shared" si="25"/>
        <v>-7.3658515642519278E-4</v>
      </c>
      <c r="L100" s="1"/>
      <c r="M100" s="1">
        <f t="shared" si="19"/>
        <v>1.1042359183292474</v>
      </c>
      <c r="N100">
        <f t="shared" si="20"/>
        <v>-0.10765820000000001</v>
      </c>
      <c r="P100">
        <f t="shared" si="27"/>
        <v>2.0621767477438357</v>
      </c>
      <c r="Q100">
        <f t="shared" si="26"/>
        <v>10.502579933843199</v>
      </c>
      <c r="R100">
        <f t="shared" si="21"/>
        <v>-6.9777033099565808E-4</v>
      </c>
    </row>
    <row r="101" spans="1:18" x14ac:dyDescent="0.3">
      <c r="A101" s="1">
        <v>628.06439999999998</v>
      </c>
      <c r="B101" s="2">
        <v>24.044609999999999</v>
      </c>
      <c r="C101" s="1">
        <f t="shared" si="14"/>
        <v>0.23575420000000002</v>
      </c>
      <c r="D101" s="1"/>
      <c r="E101" s="1">
        <f t="shared" si="16"/>
        <v>1.6130034152985601E-3</v>
      </c>
      <c r="F101" s="1"/>
      <c r="G101" s="2">
        <f t="shared" si="17"/>
        <v>-10.044609999999999</v>
      </c>
      <c r="H101" s="2">
        <f t="shared" si="18"/>
        <v>-0.10044609999999998</v>
      </c>
      <c r="I101" s="2">
        <f t="shared" si="23"/>
        <v>-6.8724078872580275E-4</v>
      </c>
      <c r="J101" s="2">
        <f t="shared" si="24"/>
        <v>0.21552001070170573</v>
      </c>
      <c r="K101" s="1">
        <f t="shared" si="25"/>
        <v>-6.8724078872579907E-4</v>
      </c>
      <c r="L101" s="1"/>
      <c r="M101" s="1">
        <f t="shared" si="19"/>
        <v>1.0976344012286288</v>
      </c>
      <c r="N101">
        <f t="shared" si="20"/>
        <v>-0.10044609999999998</v>
      </c>
      <c r="P101">
        <f t="shared" si="27"/>
        <v>2.0634729525954514</v>
      </c>
      <c r="Q101">
        <f t="shared" si="26"/>
        <v>10.509181450943817</v>
      </c>
      <c r="R101">
        <f t="shared" si="21"/>
        <v>-6.5143540626290094E-4</v>
      </c>
    </row>
    <row r="102" spans="1:18" x14ac:dyDescent="0.3">
      <c r="A102" s="1">
        <v>630.52530000000002</v>
      </c>
      <c r="B102" s="2">
        <v>23.575420000000001</v>
      </c>
      <c r="C102" s="1">
        <f t="shared" si="14"/>
        <v>0.2289901</v>
      </c>
      <c r="D102" s="1"/>
      <c r="E102" s="1">
        <f t="shared" si="16"/>
        <v>1.5667242126314559E-3</v>
      </c>
      <c r="F102" s="1"/>
      <c r="G102" s="2">
        <f t="shared" si="17"/>
        <v>-9.5754200000000012</v>
      </c>
      <c r="H102" s="2">
        <f t="shared" si="18"/>
        <v>-9.5754200000000012E-2</v>
      </c>
      <c r="I102" s="2">
        <f t="shared" si="23"/>
        <v>-6.5513934271025243E-4</v>
      </c>
      <c r="J102" s="2">
        <f t="shared" si="24"/>
        <v>0.21390777829323004</v>
      </c>
      <c r="K102" s="1">
        <f t="shared" si="25"/>
        <v>-6.5513934271025406E-4</v>
      </c>
      <c r="L102" s="1"/>
      <c r="M102" s="1">
        <f t="shared" si="19"/>
        <v>1.0894233689975292</v>
      </c>
      <c r="N102">
        <f t="shared" si="20"/>
        <v>-9.5754200000000012E-2</v>
      </c>
      <c r="P102">
        <f t="shared" si="27"/>
        <v>2.0650851850039271</v>
      </c>
      <c r="Q102">
        <f t="shared" si="26"/>
        <v>10.517392483174916</v>
      </c>
      <c r="R102">
        <f t="shared" si="21"/>
        <v>-6.2149165667857106E-4</v>
      </c>
    </row>
    <row r="103" spans="1:18" x14ac:dyDescent="0.3">
      <c r="A103" s="1">
        <v>632.22220000000004</v>
      </c>
      <c r="B103" s="2">
        <v>22.899010000000001</v>
      </c>
      <c r="C103" s="1">
        <f t="shared" si="14"/>
        <v>0.22236630000000002</v>
      </c>
      <c r="D103" s="1"/>
      <c r="E103" s="1">
        <f t="shared" si="16"/>
        <v>1.5214049266028102E-3</v>
      </c>
      <c r="F103" s="1"/>
      <c r="G103" s="2">
        <f t="shared" si="17"/>
        <v>-8.8990100000000005</v>
      </c>
      <c r="H103" s="2">
        <f t="shared" si="18"/>
        <v>-8.8990100000000003E-2</v>
      </c>
      <c r="I103" s="2">
        <f t="shared" si="23"/>
        <v>-6.0886014004314832E-4</v>
      </c>
      <c r="J103" s="2">
        <f t="shared" si="24"/>
        <v>0.21287460352159082</v>
      </c>
      <c r="K103" s="1">
        <f t="shared" si="25"/>
        <v>-6.0886014004314084E-4</v>
      </c>
      <c r="L103" s="1"/>
      <c r="M103" s="1">
        <f t="shared" si="19"/>
        <v>1.0841614530940342</v>
      </c>
      <c r="N103">
        <f t="shared" si="20"/>
        <v>-8.8990100000000003E-2</v>
      </c>
      <c r="P103">
        <f t="shared" si="27"/>
        <v>2.0661183597755666</v>
      </c>
      <c r="Q103">
        <f t="shared" si="26"/>
        <v>10.522654399078412</v>
      </c>
      <c r="R103">
        <f t="shared" si="21"/>
        <v>-5.778783062277866E-4</v>
      </c>
    </row>
    <row r="104" spans="1:18" x14ac:dyDescent="0.3">
      <c r="A104" s="1">
        <v>634.10950000000003</v>
      </c>
      <c r="B104" s="2">
        <v>22.236630000000002</v>
      </c>
      <c r="C104" s="1">
        <f t="shared" si="14"/>
        <v>0.2153487</v>
      </c>
      <c r="D104" s="1"/>
      <c r="E104" s="1">
        <f t="shared" si="16"/>
        <v>1.4733913057756978E-3</v>
      </c>
      <c r="F104" s="1"/>
      <c r="G104" s="2">
        <f t="shared" si="17"/>
        <v>-8.2366300000000017</v>
      </c>
      <c r="H104" s="2">
        <f t="shared" si="18"/>
        <v>-8.2366300000000017E-2</v>
      </c>
      <c r="I104" s="2">
        <f t="shared" si="23"/>
        <v>-5.6354085401450241E-4</v>
      </c>
      <c r="J104" s="2">
        <f t="shared" si="24"/>
        <v>0.21181103286780925</v>
      </c>
      <c r="K104" s="1">
        <f t="shared" si="25"/>
        <v>-5.6354085401450773E-4</v>
      </c>
      <c r="L104" s="1"/>
      <c r="M104" s="1">
        <f t="shared" si="19"/>
        <v>1.078744732233976</v>
      </c>
      <c r="N104">
        <f t="shared" si="20"/>
        <v>-8.2366300000000017E-2</v>
      </c>
      <c r="P104">
        <f t="shared" si="27"/>
        <v>2.0671819304293479</v>
      </c>
      <c r="Q104">
        <f t="shared" si="26"/>
        <v>10.52807111993847</v>
      </c>
      <c r="R104">
        <f t="shared" si="21"/>
        <v>-5.3514042218018776E-4</v>
      </c>
    </row>
    <row r="105" spans="1:18" x14ac:dyDescent="0.3">
      <c r="A105" s="1">
        <v>636.70159999999998</v>
      </c>
      <c r="B105" s="2">
        <v>21.534870000000002</v>
      </c>
      <c r="C105" s="1">
        <f t="shared" si="14"/>
        <v>0.20904620000000002</v>
      </c>
      <c r="D105" s="1"/>
      <c r="E105" s="1">
        <f t="shared" si="16"/>
        <v>1.4302703177936421E-3</v>
      </c>
      <c r="F105" s="1"/>
      <c r="G105" s="2">
        <f t="shared" si="17"/>
        <v>-7.5348700000000015</v>
      </c>
      <c r="H105" s="2">
        <f t="shared" si="18"/>
        <v>-7.5348700000000018E-2</v>
      </c>
      <c r="I105" s="2">
        <f t="shared" si="23"/>
        <v>-5.1552723318739029E-4</v>
      </c>
      <c r="J105" s="2">
        <f t="shared" si="24"/>
        <v>0.21047473472666423</v>
      </c>
      <c r="K105" s="1">
        <f t="shared" si="25"/>
        <v>-5.1552723318739507E-4</v>
      </c>
      <c r="L105" s="1"/>
      <c r="M105" s="1">
        <f t="shared" si="19"/>
        <v>1.0719390216865283</v>
      </c>
      <c r="N105">
        <f t="shared" si="20"/>
        <v>-7.5348700000000018E-2</v>
      </c>
      <c r="P105">
        <f t="shared" si="27"/>
        <v>2.0685182285704933</v>
      </c>
      <c r="Q105">
        <f t="shared" si="26"/>
        <v>10.534876830485919</v>
      </c>
      <c r="R105">
        <f t="shared" si="21"/>
        <v>-4.8986297498188785E-4</v>
      </c>
    </row>
    <row r="106" spans="1:18" x14ac:dyDescent="0.3">
      <c r="A106" s="1">
        <v>638.64369999999997</v>
      </c>
      <c r="B106" s="2">
        <v>20.904620000000001</v>
      </c>
      <c r="C106" s="1">
        <f t="shared" si="14"/>
        <v>0.20304449999999999</v>
      </c>
      <c r="D106" s="1"/>
      <c r="E106" s="1">
        <f t="shared" si="16"/>
        <v>1.3892073691904045E-3</v>
      </c>
      <c r="F106" s="1"/>
      <c r="G106" s="2">
        <f t="shared" si="17"/>
        <v>-6.9046200000000013</v>
      </c>
      <c r="H106" s="2">
        <f t="shared" si="18"/>
        <v>-6.9046200000000016E-2</v>
      </c>
      <c r="I106" s="2">
        <f t="shared" si="23"/>
        <v>-4.7240624520533442E-4</v>
      </c>
      <c r="J106" s="2">
        <f t="shared" si="24"/>
        <v>0.20955727455785095</v>
      </c>
      <c r="K106" s="1">
        <f t="shared" si="25"/>
        <v>-4.7240624520533762E-4</v>
      </c>
      <c r="L106" s="1"/>
      <c r="M106" s="1">
        <f t="shared" si="19"/>
        <v>1.0672664354159185</v>
      </c>
      <c r="N106">
        <f t="shared" si="20"/>
        <v>-6.9046200000000016E-2</v>
      </c>
      <c r="P106">
        <f t="shared" si="27"/>
        <v>2.0694356887393064</v>
      </c>
      <c r="Q106">
        <f t="shared" si="26"/>
        <v>10.539549416756529</v>
      </c>
      <c r="R106">
        <f t="shared" si="21"/>
        <v>-4.4908775738583962E-4</v>
      </c>
    </row>
    <row r="107" spans="1:18" x14ac:dyDescent="0.3">
      <c r="A107" s="1">
        <v>640.91210000000001</v>
      </c>
      <c r="B107" s="2">
        <v>20.304449999999999</v>
      </c>
      <c r="C107" s="1">
        <f t="shared" si="14"/>
        <v>0.19697890000000001</v>
      </c>
      <c r="D107" s="1"/>
      <c r="E107" s="1">
        <f t="shared" si="16"/>
        <v>1.3477072240568929E-3</v>
      </c>
      <c r="F107" s="1"/>
      <c r="G107" s="2">
        <f t="shared" si="17"/>
        <v>-6.3044499999999992</v>
      </c>
      <c r="H107" s="2">
        <f t="shared" si="18"/>
        <v>-6.3044499999999989E-2</v>
      </c>
      <c r="I107" s="2">
        <f t="shared" si="23"/>
        <v>-4.3134329660209677E-4</v>
      </c>
      <c r="J107" s="2">
        <f t="shared" si="24"/>
        <v>0.20857881542383874</v>
      </c>
      <c r="K107" s="1">
        <f t="shared" si="25"/>
        <v>-4.313432966020926E-4</v>
      </c>
      <c r="L107" s="1"/>
      <c r="M107" s="1">
        <f t="shared" si="19"/>
        <v>1.0622831839665918</v>
      </c>
      <c r="N107">
        <f t="shared" si="20"/>
        <v>-6.3044499999999989E-2</v>
      </c>
      <c r="P107">
        <f t="shared" si="27"/>
        <v>2.0704141478733185</v>
      </c>
      <c r="Q107">
        <f t="shared" si="26"/>
        <v>10.544532668205854</v>
      </c>
      <c r="R107">
        <f t="shared" si="21"/>
        <v>-4.1024559912547487E-4</v>
      </c>
    </row>
    <row r="108" spans="1:18" x14ac:dyDescent="0.3">
      <c r="A108" s="1">
        <v>643.50609999999995</v>
      </c>
      <c r="B108" s="2">
        <v>19.697890000000001</v>
      </c>
      <c r="C108" s="1">
        <f t="shared" si="14"/>
        <v>0.19067679999999998</v>
      </c>
      <c r="D108" s="1"/>
      <c r="E108" s="1">
        <f t="shared" si="16"/>
        <v>1.3045889728293301E-3</v>
      </c>
      <c r="F108" s="1"/>
      <c r="G108" s="2">
        <f t="shared" si="17"/>
        <v>-5.697890000000001</v>
      </c>
      <c r="H108" s="2">
        <f t="shared" si="18"/>
        <v>-5.6978900000000013E-2</v>
      </c>
      <c r="I108" s="2">
        <f t="shared" si="23"/>
        <v>-3.8984315146858525E-4</v>
      </c>
      <c r="J108" s="2">
        <f t="shared" si="24"/>
        <v>0.20756756228892925</v>
      </c>
      <c r="K108" s="1">
        <f t="shared" si="25"/>
        <v>-3.8984315146858693E-4</v>
      </c>
      <c r="L108" s="1"/>
      <c r="M108" s="1">
        <f t="shared" si="19"/>
        <v>1.057132914042175</v>
      </c>
      <c r="N108">
        <f t="shared" si="20"/>
        <v>-5.6978900000000013E-2</v>
      </c>
      <c r="P108">
        <f t="shared" si="27"/>
        <v>2.071425401008228</v>
      </c>
      <c r="Q108">
        <f t="shared" si="26"/>
        <v>10.549682938130271</v>
      </c>
      <c r="R108">
        <f t="shared" si="21"/>
        <v>-3.7095639104559643E-4</v>
      </c>
    </row>
    <row r="109" spans="1:18" x14ac:dyDescent="0.3">
      <c r="A109" s="1">
        <v>645.44820000000004</v>
      </c>
      <c r="B109" s="2">
        <v>19.067679999999999</v>
      </c>
      <c r="C109" s="1">
        <f t="shared" si="14"/>
        <v>0.18495149999999999</v>
      </c>
      <c r="D109" s="1"/>
      <c r="E109" s="1">
        <f t="shared" si="16"/>
        <v>1.2654171215808311E-3</v>
      </c>
      <c r="F109" s="1"/>
      <c r="G109" s="2">
        <f t="shared" si="17"/>
        <v>-5.0676799999999993</v>
      </c>
      <c r="H109" s="2">
        <f t="shared" si="18"/>
        <v>-5.0676799999999994E-2</v>
      </c>
      <c r="I109" s="2">
        <f t="shared" si="23"/>
        <v>-3.4672490024102243E-4</v>
      </c>
      <c r="J109" s="2">
        <f t="shared" si="24"/>
        <v>0.20689418786017114</v>
      </c>
      <c r="K109" s="1">
        <f t="shared" si="25"/>
        <v>-3.4672490024101923E-4</v>
      </c>
      <c r="L109" s="1"/>
      <c r="M109" s="1">
        <f t="shared" si="19"/>
        <v>1.0537034462377419</v>
      </c>
      <c r="N109">
        <f t="shared" si="20"/>
        <v>-5.0676799999999994E-2</v>
      </c>
      <c r="P109">
        <f t="shared" si="27"/>
        <v>2.0720987754369862</v>
      </c>
      <c r="Q109">
        <f t="shared" si="26"/>
        <v>10.553112405934705</v>
      </c>
      <c r="R109">
        <f t="shared" si="21"/>
        <v>-3.3003434494812783E-4</v>
      </c>
    </row>
    <row r="110" spans="1:18" x14ac:dyDescent="0.3">
      <c r="A110" s="1">
        <v>648.32510000000002</v>
      </c>
      <c r="B110" s="2">
        <v>18.495149999999999</v>
      </c>
      <c r="C110" s="1">
        <f t="shared" si="14"/>
        <v>0.17876899999999998</v>
      </c>
      <c r="D110" s="1"/>
      <c r="E110" s="1">
        <f t="shared" si="16"/>
        <v>1.2231171599467081E-3</v>
      </c>
      <c r="F110" s="1"/>
      <c r="G110" s="2">
        <f t="shared" si="17"/>
        <v>-4.4951499999999989</v>
      </c>
      <c r="H110" s="2">
        <f t="shared" si="18"/>
        <v>-4.4951499999999991E-2</v>
      </c>
      <c r="I110" s="2">
        <f t="shared" si="23"/>
        <v>-3.0755304899252359E-4</v>
      </c>
      <c r="J110" s="2">
        <f t="shared" si="24"/>
        <v>0.20600938849352454</v>
      </c>
      <c r="K110" s="1">
        <f t="shared" si="25"/>
        <v>-3.0755304899252685E-4</v>
      </c>
      <c r="L110" s="1"/>
      <c r="M110" s="1">
        <f t="shared" si="19"/>
        <v>1.0491972000666576</v>
      </c>
      <c r="N110">
        <f t="shared" si="20"/>
        <v>-4.4951499999999991E-2</v>
      </c>
      <c r="P110">
        <f t="shared" si="27"/>
        <v>2.0729835748036329</v>
      </c>
      <c r="Q110">
        <f t="shared" si="26"/>
        <v>10.55761865210579</v>
      </c>
      <c r="R110">
        <f t="shared" si="21"/>
        <v>-2.9287314365667068E-4</v>
      </c>
    </row>
    <row r="111" spans="1:18" x14ac:dyDescent="0.3">
      <c r="A111" s="1">
        <v>650.36509999999998</v>
      </c>
      <c r="B111" s="2">
        <v>17.876899999999999</v>
      </c>
      <c r="C111" s="1">
        <f t="shared" si="14"/>
        <v>0.1725537</v>
      </c>
      <c r="D111" s="1"/>
      <c r="E111" s="1">
        <f t="shared" si="16"/>
        <v>1.1805927844441505E-3</v>
      </c>
      <c r="F111" s="1"/>
      <c r="G111" s="2">
        <f t="shared" si="17"/>
        <v>-3.8768999999999991</v>
      </c>
      <c r="H111" s="2">
        <f t="shared" si="18"/>
        <v>-3.8768999999999991E-2</v>
      </c>
      <c r="I111" s="2">
        <f t="shared" si="23"/>
        <v>-2.6525308735840064E-4</v>
      </c>
      <c r="J111" s="2">
        <f t="shared" si="24"/>
        <v>0.20546827219531341</v>
      </c>
      <c r="K111" s="1">
        <f t="shared" si="25"/>
        <v>-2.652530873584021E-4</v>
      </c>
      <c r="L111" s="1"/>
      <c r="M111" s="1">
        <f t="shared" si="19"/>
        <v>1.0464413173899252</v>
      </c>
      <c r="N111">
        <f t="shared" si="20"/>
        <v>-3.8768999999999991E-2</v>
      </c>
      <c r="P111">
        <f t="shared" si="27"/>
        <v>2.0735246911018437</v>
      </c>
      <c r="Q111">
        <f t="shared" si="26"/>
        <v>10.56037453478252</v>
      </c>
      <c r="R111">
        <f t="shared" si="21"/>
        <v>-2.5265814877647877E-4</v>
      </c>
    </row>
    <row r="112" spans="1:18" x14ac:dyDescent="0.3">
      <c r="A112" s="1">
        <v>653.3931</v>
      </c>
      <c r="B112" s="2">
        <v>17.255369999999999</v>
      </c>
      <c r="C112" s="1">
        <f t="shared" si="14"/>
        <v>0.1646321</v>
      </c>
      <c r="D112" s="1"/>
      <c r="E112" s="1">
        <f t="shared" si="16"/>
        <v>1.1263940984626109E-3</v>
      </c>
      <c r="F112" s="1"/>
      <c r="G112" s="2">
        <f t="shared" si="17"/>
        <v>-3.2553699999999992</v>
      </c>
      <c r="H112" s="2">
        <f t="shared" si="18"/>
        <v>-3.2553699999999991E-2</v>
      </c>
      <c r="I112" s="2">
        <f t="shared" si="23"/>
        <v>-2.2272871185584272E-4</v>
      </c>
      <c r="J112" s="2">
        <f t="shared" si="24"/>
        <v>0.2047938496558139</v>
      </c>
      <c r="K112" s="1">
        <f t="shared" si="25"/>
        <v>-2.2272871185584678E-4</v>
      </c>
      <c r="L112" s="1"/>
      <c r="M112" s="1">
        <f t="shared" si="19"/>
        <v>1.0430065116013192</v>
      </c>
      <c r="N112">
        <f t="shared" si="20"/>
        <v>-3.2553699999999991E-2</v>
      </c>
      <c r="P112">
        <f t="shared" si="27"/>
        <v>2.0741991136413436</v>
      </c>
      <c r="Q112">
        <f t="shared" si="26"/>
        <v>10.563809340571128</v>
      </c>
      <c r="R112">
        <f t="shared" si="21"/>
        <v>-2.1222194999933016E-4</v>
      </c>
    </row>
    <row r="113" spans="1:18" x14ac:dyDescent="0.3">
      <c r="A113" s="1">
        <v>657.12350000000004</v>
      </c>
      <c r="B113" s="2">
        <v>16.46321</v>
      </c>
      <c r="C113" s="1">
        <f t="shared" si="14"/>
        <v>0.15734429999999999</v>
      </c>
      <c r="D113" s="1"/>
      <c r="E113" s="1">
        <f t="shared" si="16"/>
        <v>1.0765317999754031E-3</v>
      </c>
      <c r="F113" s="1"/>
      <c r="G113" s="2">
        <f t="shared" si="17"/>
        <v>-2.4632100000000001</v>
      </c>
      <c r="H113" s="2">
        <f t="shared" si="18"/>
        <v>-2.4632100000000001E-2</v>
      </c>
      <c r="I113" s="2">
        <f t="shared" si="23"/>
        <v>-1.6853002587430323E-4</v>
      </c>
      <c r="J113" s="2">
        <f t="shared" si="24"/>
        <v>0.20416516524729239</v>
      </c>
      <c r="K113" s="1">
        <f t="shared" si="25"/>
        <v>-1.6853002587430499E-4</v>
      </c>
      <c r="L113" s="1"/>
      <c r="M113" s="1">
        <f t="shared" si="19"/>
        <v>1.0398046482009671</v>
      </c>
      <c r="N113">
        <f t="shared" si="20"/>
        <v>-2.4632100000000001E-2</v>
      </c>
      <c r="P113">
        <f t="shared" si="27"/>
        <v>2.0748277980498648</v>
      </c>
      <c r="Q113">
        <f t="shared" si="26"/>
        <v>10.567011203971479</v>
      </c>
      <c r="R113">
        <f t="shared" si="21"/>
        <v>-1.6062864522207337E-4</v>
      </c>
    </row>
    <row r="114" spans="1:18" x14ac:dyDescent="0.3">
      <c r="A114" s="1">
        <v>661.34360000000004</v>
      </c>
      <c r="B114" s="2">
        <v>15.73443</v>
      </c>
      <c r="C114" s="1">
        <f t="shared" si="14"/>
        <v>0.15113509999999999</v>
      </c>
      <c r="D114" s="1"/>
      <c r="E114" s="1">
        <f t="shared" si="16"/>
        <v>1.0340491599788652E-3</v>
      </c>
      <c r="F114" s="1"/>
      <c r="G114" s="2">
        <f t="shared" si="17"/>
        <v>-1.7344299999999997</v>
      </c>
      <c r="H114" s="2">
        <f t="shared" si="18"/>
        <v>-1.7344299999999997E-2</v>
      </c>
      <c r="I114" s="2">
        <f t="shared" si="23"/>
        <v>-1.1866772738709558E-4</v>
      </c>
      <c r="J114" s="2">
        <f t="shared" si="24"/>
        <v>0.2036643755709461</v>
      </c>
      <c r="K114" s="1">
        <f t="shared" si="25"/>
        <v>-1.1866772738709646E-4</v>
      </c>
      <c r="L114" s="1"/>
      <c r="M114" s="1">
        <f t="shared" si="19"/>
        <v>1.0372541473228902</v>
      </c>
      <c r="N114">
        <f t="shared" si="20"/>
        <v>-1.7344299999999997E-2</v>
      </c>
      <c r="P114">
        <f t="shared" si="27"/>
        <v>2.0753285877262111</v>
      </c>
      <c r="Q114">
        <f t="shared" si="26"/>
        <v>10.569561704849555</v>
      </c>
      <c r="R114">
        <f t="shared" si="21"/>
        <v>-1.1313139564300227E-4</v>
      </c>
    </row>
    <row r="115" spans="1:18" x14ac:dyDescent="0.3">
      <c r="A115" s="1">
        <v>663.23159999999996</v>
      </c>
      <c r="B115" s="2">
        <v>15.11351</v>
      </c>
      <c r="C115" s="1">
        <f t="shared" si="14"/>
        <v>0.14530270000000001</v>
      </c>
      <c r="D115" s="1"/>
      <c r="E115" s="1">
        <f t="shared" si="16"/>
        <v>9.9414454271483637E-4</v>
      </c>
      <c r="F115" s="1"/>
      <c r="G115" s="2">
        <f t="shared" si="17"/>
        <v>-1.1135099999999998</v>
      </c>
      <c r="H115" s="2">
        <f t="shared" si="18"/>
        <v>-1.1135099999999998E-2</v>
      </c>
      <c r="I115" s="2">
        <f t="shared" si="23"/>
        <v>-7.6185087390557589E-5</v>
      </c>
      <c r="J115" s="2">
        <f t="shared" si="24"/>
        <v>0.20352053812595275</v>
      </c>
      <c r="K115" s="1">
        <f t="shared" si="25"/>
        <v>-7.6185087390551694E-5</v>
      </c>
      <c r="L115" s="1"/>
      <c r="M115" s="1">
        <f t="shared" si="19"/>
        <v>1.0365215892309736</v>
      </c>
      <c r="N115">
        <f t="shared" si="20"/>
        <v>-1.1135099999999998E-2</v>
      </c>
      <c r="P115">
        <f t="shared" si="27"/>
        <v>2.0754724251712044</v>
      </c>
      <c r="Q115">
        <f t="shared" si="26"/>
        <v>10.570294262941472</v>
      </c>
      <c r="R115">
        <f t="shared" si="21"/>
        <v>-7.2635777361821586E-5</v>
      </c>
    </row>
    <row r="116" spans="1:18" x14ac:dyDescent="0.3">
      <c r="A116" s="1">
        <v>667.02030000000002</v>
      </c>
      <c r="B116" s="2">
        <v>14.53027</v>
      </c>
      <c r="C116" s="1">
        <f t="shared" si="14"/>
        <v>0.13990530000000001</v>
      </c>
      <c r="D116" s="1"/>
      <c r="E116" s="1">
        <f t="shared" si="16"/>
        <v>9.5721614596206404E-4</v>
      </c>
      <c r="F116" s="1"/>
      <c r="G116" s="2">
        <f t="shared" si="17"/>
        <v>-0.5302699999999998</v>
      </c>
      <c r="H116" s="2">
        <f t="shared" si="18"/>
        <v>-5.3026999999999979E-3</v>
      </c>
      <c r="I116" s="2">
        <f t="shared" si="23"/>
        <v>-3.6280470126528695E-5</v>
      </c>
      <c r="J116" s="2">
        <f t="shared" si="24"/>
        <v>0.20338308230878438</v>
      </c>
      <c r="K116" s="1">
        <f t="shared" si="25"/>
        <v>-3.6280470126525462E-5</v>
      </c>
      <c r="L116" s="1"/>
      <c r="M116" s="1">
        <f t="shared" si="19"/>
        <v>1.0358215325026829</v>
      </c>
      <c r="N116">
        <f t="shared" si="20"/>
        <v>-5.3026999999999979E-3</v>
      </c>
      <c r="P116">
        <f t="shared" si="27"/>
        <v>2.075609880988373</v>
      </c>
      <c r="Q116">
        <f t="shared" si="26"/>
        <v>10.570994319669763</v>
      </c>
      <c r="R116">
        <f t="shared" si="21"/>
        <v>-3.4592526841986382E-5</v>
      </c>
    </row>
    <row r="117" spans="1:18" x14ac:dyDescent="0.3">
      <c r="A117" s="1">
        <v>670.04989999999998</v>
      </c>
      <c r="B117" s="2">
        <v>13.99053</v>
      </c>
      <c r="C117" s="1">
        <f t="shared" si="14"/>
        <v>0.1341087</v>
      </c>
      <c r="D117" s="1"/>
      <c r="E117" s="1">
        <f t="shared" si="16"/>
        <v>9.1755646822516842E-4</v>
      </c>
      <c r="F117" s="1"/>
      <c r="G117" s="2">
        <f t="shared" si="17"/>
        <v>9.4700000000003115E-3</v>
      </c>
      <c r="H117" s="2">
        <f t="shared" si="18"/>
        <v>9.4700000000003115E-5</v>
      </c>
      <c r="I117" s="2">
        <f t="shared" si="23"/>
        <v>6.4792662624368375E-7</v>
      </c>
      <c r="J117" s="2">
        <f t="shared" si="24"/>
        <v>0.20338504526729126</v>
      </c>
      <c r="K117" s="1">
        <f t="shared" si="25"/>
        <v>6.4792662624744066E-7</v>
      </c>
      <c r="L117" s="1"/>
      <c r="M117" s="1">
        <f t="shared" si="19"/>
        <v>1.0358315297682654</v>
      </c>
      <c r="N117">
        <f t="shared" si="20"/>
        <v>9.4700000000003115E-5</v>
      </c>
      <c r="P117">
        <f t="shared" si="27"/>
        <v>2.0756079180298661</v>
      </c>
      <c r="Q117">
        <f t="shared" si="26"/>
        <v>10.570984322404181</v>
      </c>
      <c r="R117">
        <f t="shared" si="21"/>
        <v>6.1778135550198101E-7</v>
      </c>
    </row>
    <row r="118" spans="1:18" x14ac:dyDescent="0.3">
      <c r="A118" s="1">
        <v>672.952</v>
      </c>
      <c r="B118" s="2">
        <v>13.410869999999999</v>
      </c>
    </row>
    <row r="119" spans="1:18" x14ac:dyDescent="0.3">
      <c r="A119" s="1">
        <v>678.76430000000005</v>
      </c>
      <c r="B119" s="2">
        <v>12.6721</v>
      </c>
    </row>
    <row r="120" spans="1:18" x14ac:dyDescent="0.3">
      <c r="A120" s="1">
        <v>685.59439999999995</v>
      </c>
      <c r="B120" s="2">
        <v>12.169750000000001</v>
      </c>
    </row>
    <row r="121" spans="1:18" x14ac:dyDescent="0.3">
      <c r="A121" s="1">
        <v>693.18290000000002</v>
      </c>
      <c r="B121" s="2">
        <v>11.58042</v>
      </c>
    </row>
    <row r="122" spans="1:18" x14ac:dyDescent="0.3">
      <c r="A122" s="1">
        <v>701.54020000000003</v>
      </c>
      <c r="B122" s="2">
        <v>11.450010000000001</v>
      </c>
    </row>
    <row r="123" spans="1:18" x14ac:dyDescent="0.3">
      <c r="A123" s="1">
        <v>709.13319999999999</v>
      </c>
      <c r="B123" s="2">
        <v>11.09554</v>
      </c>
    </row>
    <row r="124" spans="1:18" x14ac:dyDescent="0.3">
      <c r="A124" s="1">
        <v>716.11689999999999</v>
      </c>
      <c r="B124" s="2">
        <v>10.672689999999999</v>
      </c>
    </row>
    <row r="125" spans="1:18" x14ac:dyDescent="0.3">
      <c r="A125" s="1">
        <v>716.74009999999998</v>
      </c>
      <c r="B125" s="2">
        <v>11.461119999999999</v>
      </c>
    </row>
    <row r="126" spans="1:18" x14ac:dyDescent="0.3">
      <c r="A126" s="1">
        <v>717.47550000000001</v>
      </c>
      <c r="B126" s="2">
        <v>10.18521</v>
      </c>
    </row>
    <row r="127" spans="1:18" x14ac:dyDescent="0.3">
      <c r="A127" s="1">
        <v>718.08010000000002</v>
      </c>
      <c r="B127" s="2">
        <v>11.985049999999999</v>
      </c>
    </row>
    <row r="128" spans="1:18" x14ac:dyDescent="0.3">
      <c r="A128" s="1">
        <v>721.32560000000001</v>
      </c>
      <c r="B128" s="2">
        <v>12.789400000000001</v>
      </c>
    </row>
    <row r="129" spans="1:2" x14ac:dyDescent="0.3">
      <c r="A129" s="1">
        <v>729.68489999999997</v>
      </c>
      <c r="B129" s="2">
        <v>12.7645</v>
      </c>
    </row>
    <row r="130" spans="1:2" x14ac:dyDescent="0.3">
      <c r="A130" s="1">
        <v>738.04679999999996</v>
      </c>
      <c r="B130" s="2">
        <v>12.875220000000001</v>
      </c>
    </row>
    <row r="131" spans="1:2" x14ac:dyDescent="0.3">
      <c r="A131" s="1">
        <v>746.40650000000005</v>
      </c>
      <c r="B131" s="2">
        <v>12.867000000000001</v>
      </c>
    </row>
    <row r="132" spans="1:2" x14ac:dyDescent="0.3">
      <c r="A132" s="1">
        <v>754.76819999999998</v>
      </c>
      <c r="B132" s="2">
        <v>12.96818</v>
      </c>
    </row>
    <row r="133" spans="1:2" x14ac:dyDescent="0.3">
      <c r="A133" s="1">
        <v>760.84479999999996</v>
      </c>
      <c r="B133" s="2">
        <v>12.79752</v>
      </c>
    </row>
    <row r="134" spans="1:2" x14ac:dyDescent="0.3">
      <c r="A134" s="1">
        <v>764.63289999999995</v>
      </c>
      <c r="B134" s="2">
        <v>12.183120000000001</v>
      </c>
    </row>
    <row r="135" spans="1:2" x14ac:dyDescent="0.3">
      <c r="A135" s="1">
        <v>768.42169999999999</v>
      </c>
      <c r="B135" s="2">
        <v>11.606059999999999</v>
      </c>
    </row>
    <row r="136" spans="1:2" x14ac:dyDescent="0.3">
      <c r="A136" s="1">
        <v>772.21019999999999</v>
      </c>
      <c r="B136" s="2">
        <v>11.01169</v>
      </c>
    </row>
    <row r="137" spans="1:2" x14ac:dyDescent="0.3">
      <c r="A137" s="1">
        <v>776.75890000000004</v>
      </c>
      <c r="B137" s="2">
        <v>10.43013</v>
      </c>
    </row>
    <row r="138" spans="1:2" x14ac:dyDescent="0.3">
      <c r="A138" s="1">
        <v>781.68679999999995</v>
      </c>
      <c r="B138" s="2">
        <v>9.8114910000000002</v>
      </c>
    </row>
    <row r="139" spans="1:2" x14ac:dyDescent="0.3">
      <c r="A139" s="1">
        <v>788.13679999999999</v>
      </c>
      <c r="B139" s="2">
        <v>9.2992369999999998</v>
      </c>
    </row>
    <row r="140" spans="1:2" x14ac:dyDescent="0.3">
      <c r="A140" s="1">
        <v>796.49390000000005</v>
      </c>
      <c r="B140" s="2">
        <v>9.1593889999999991</v>
      </c>
    </row>
    <row r="141" spans="1:2" x14ac:dyDescent="0.3">
      <c r="A141" s="1">
        <v>804.8537</v>
      </c>
      <c r="B141" s="2">
        <v>9.1577439999999992</v>
      </c>
    </row>
    <row r="142" spans="1:2" x14ac:dyDescent="0.3">
      <c r="A142" s="1">
        <v>813.21349999999995</v>
      </c>
      <c r="B142" s="2">
        <v>9.1536310000000007</v>
      </c>
    </row>
    <row r="143" spans="1:2" x14ac:dyDescent="0.3">
      <c r="A143" s="1">
        <v>821.57280000000003</v>
      </c>
      <c r="B143" s="2">
        <v>9.1314200000000003</v>
      </c>
    </row>
    <row r="144" spans="1:2" x14ac:dyDescent="0.3">
      <c r="A144" s="1">
        <v>829.93039999999996</v>
      </c>
      <c r="B144" s="2">
        <v>9.0137830000000001</v>
      </c>
    </row>
    <row r="145" spans="1:2" x14ac:dyDescent="0.3">
      <c r="A145" s="1">
        <v>838.28489999999999</v>
      </c>
      <c r="B145" s="2">
        <v>8.7414909999999999</v>
      </c>
    </row>
    <row r="146" spans="1:2" x14ac:dyDescent="0.3">
      <c r="A146" s="1">
        <v>843.98040000000003</v>
      </c>
      <c r="B146" s="2">
        <v>8.5111539999999994</v>
      </c>
    </row>
    <row r="147" spans="1:2" x14ac:dyDescent="0.3">
      <c r="A147" s="1"/>
      <c r="B147" s="2"/>
    </row>
    <row r="148" spans="1:2" x14ac:dyDescent="0.3">
      <c r="A148" s="1"/>
      <c r="B148" s="2"/>
    </row>
    <row r="149" spans="1:2" x14ac:dyDescent="0.3">
      <c r="A149" s="1"/>
      <c r="B149" s="2"/>
    </row>
    <row r="150" spans="1:2" x14ac:dyDescent="0.3">
      <c r="A150" s="1"/>
      <c r="B150" s="2"/>
    </row>
    <row r="151" spans="1:2" x14ac:dyDescent="0.3">
      <c r="A151" s="1"/>
      <c r="B151" s="2"/>
    </row>
    <row r="152" spans="1:2" x14ac:dyDescent="0.3">
      <c r="A152" s="1"/>
      <c r="B152" s="2"/>
    </row>
    <row r="153" spans="1:2" x14ac:dyDescent="0.3">
      <c r="A153" s="1"/>
      <c r="B153" s="2"/>
    </row>
    <row r="154" spans="1:2" x14ac:dyDescent="0.3">
      <c r="A154" s="1"/>
      <c r="B154" s="2"/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10cm height</vt:lpstr>
      <vt:lpstr>15cm height </vt:lpstr>
      <vt:lpstr>20cm height  </vt:lpstr>
      <vt:lpstr>10 wt% </vt:lpstr>
      <vt:lpstr>15 wt% </vt:lpstr>
      <vt:lpstr>20 wt%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Hall</dc:creator>
  <cp:lastModifiedBy>Kathryn Blore</cp:lastModifiedBy>
  <dcterms:created xsi:type="dcterms:W3CDTF">2024-03-11T10:32:59Z</dcterms:created>
  <dcterms:modified xsi:type="dcterms:W3CDTF">2024-10-28T09:38:11Z</dcterms:modified>
</cp:coreProperties>
</file>