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bzjgb\Dropbox\xam paper\xam revision MP\"/>
    </mc:Choice>
  </mc:AlternateContent>
  <xr:revisionPtr revIDLastSave="0" documentId="13_ncr:1_{68D58E1A-503C-4C69-8D8A-87BBB755B19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upplementary table 1" sheetId="2" r:id="rId1"/>
    <sheet name="supplementary table 2" sheetId="4" r:id="rId2"/>
    <sheet name="supplementary table 3" sheetId="1" r:id="rId3"/>
    <sheet name="supplementary table 4" sheetId="7" r:id="rId4"/>
  </sheets>
  <definedNames>
    <definedName name="_xlnm.Print_Area" localSheetId="0">'supplementary table 1'!$A$3:$U$32</definedName>
    <definedName name="_xlnm.Print_Area" localSheetId="2">'supplementary table 3'!$A$7:$U$21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" l="1"/>
  <c r="F12" i="4"/>
  <c r="F13" i="4"/>
  <c r="C15" i="4"/>
  <c r="F15" i="4"/>
  <c r="J15" i="4"/>
  <c r="C16" i="4"/>
  <c r="F16" i="4"/>
  <c r="J16" i="4"/>
  <c r="F17" i="4"/>
  <c r="F18" i="4"/>
  <c r="F19" i="4"/>
  <c r="J20" i="4"/>
  <c r="F23" i="4"/>
  <c r="F24" i="4"/>
  <c r="T18" i="1" l="1"/>
  <c r="T17" i="1"/>
  <c r="E29" i="7" s="1"/>
  <c r="AA18" i="1"/>
  <c r="E42" i="7" s="1"/>
  <c r="AA17" i="1"/>
  <c r="E41" i="7" s="1"/>
  <c r="M17" i="1"/>
  <c r="E17" i="7" s="1"/>
  <c r="M18" i="1"/>
  <c r="E18" i="7" s="1"/>
  <c r="F18" i="7"/>
  <c r="F17" i="7"/>
  <c r="F30" i="7"/>
  <c r="E30" i="7"/>
  <c r="F29" i="7"/>
  <c r="F42" i="7"/>
  <c r="F41" i="7"/>
  <c r="T48" i="4"/>
  <c r="J54" i="4"/>
  <c r="J53" i="4"/>
  <c r="T54" i="4"/>
  <c r="T53" i="4"/>
  <c r="P42" i="4"/>
  <c r="P54" i="4" s="1"/>
  <c r="P41" i="4"/>
  <c r="P53" i="4" s="1"/>
  <c r="P30" i="4"/>
  <c r="M54" i="4" s="1"/>
  <c r="P29" i="4"/>
  <c r="M53" i="4" s="1"/>
  <c r="P18" i="4"/>
  <c r="P17" i="4"/>
  <c r="F42" i="4"/>
  <c r="F54" i="4" s="1"/>
  <c r="F41" i="4"/>
  <c r="F53" i="4" s="1"/>
  <c r="F31" i="4"/>
  <c r="C55" i="4" s="1"/>
  <c r="F30" i="4"/>
  <c r="C54" i="4" s="1"/>
  <c r="F29" i="4"/>
  <c r="C53" i="4" s="1"/>
  <c r="AA29" i="2"/>
  <c r="O42" i="4" s="1"/>
  <c r="O54" i="4" s="1"/>
  <c r="AA28" i="2"/>
  <c r="O41" i="4" s="1"/>
  <c r="O53" i="4" s="1"/>
  <c r="T29" i="2"/>
  <c r="O30" i="4" s="1"/>
  <c r="L54" i="4" s="1"/>
  <c r="T28" i="2"/>
  <c r="O29" i="4" s="1"/>
  <c r="L53" i="4" s="1"/>
  <c r="AA17" i="2"/>
  <c r="E42" i="4" s="1"/>
  <c r="E54" i="4" s="1"/>
  <c r="AA16" i="2"/>
  <c r="E41" i="4" s="1"/>
  <c r="E53" i="4" s="1"/>
  <c r="T17" i="2"/>
  <c r="E30" i="4" s="1"/>
  <c r="B54" i="4" s="1"/>
  <c r="T16" i="2"/>
  <c r="E29" i="4" s="1"/>
  <c r="B53" i="4" s="1"/>
  <c r="M29" i="2"/>
  <c r="O18" i="4" s="1"/>
  <c r="M28" i="2"/>
  <c r="O17" i="4" s="1"/>
  <c r="M17" i="2"/>
  <c r="E18" i="4" s="1"/>
  <c r="M16" i="2"/>
  <c r="E17" i="4" s="1"/>
  <c r="M10" i="2"/>
  <c r="E11" i="4" s="1"/>
  <c r="M11" i="2"/>
  <c r="E12" i="4" s="1"/>
  <c r="T10" i="2"/>
  <c r="T11" i="2"/>
  <c r="E24" i="4" s="1"/>
  <c r="J44" i="7"/>
  <c r="J40" i="7"/>
  <c r="J39" i="7"/>
  <c r="F43" i="7"/>
  <c r="F40" i="7"/>
  <c r="F39" i="7"/>
  <c r="F37" i="7"/>
  <c r="F36" i="7"/>
  <c r="F35" i="7"/>
  <c r="E37" i="7"/>
  <c r="J32" i="7"/>
  <c r="J28" i="7"/>
  <c r="J27" i="7"/>
  <c r="F31" i="7"/>
  <c r="F28" i="7"/>
  <c r="F27" i="7"/>
  <c r="F25" i="7"/>
  <c r="F24" i="7"/>
  <c r="F23" i="7"/>
  <c r="J20" i="7"/>
  <c r="J16" i="7"/>
  <c r="J15" i="7"/>
  <c r="F16" i="7"/>
  <c r="F19" i="7"/>
  <c r="F15" i="7"/>
  <c r="F13" i="7"/>
  <c r="F12" i="7"/>
  <c r="F11" i="7"/>
  <c r="C16" i="7"/>
  <c r="C28" i="7" s="1"/>
  <c r="C15" i="7"/>
  <c r="C27" i="7" s="1"/>
  <c r="T55" i="4"/>
  <c r="T52" i="4"/>
  <c r="T51" i="4"/>
  <c r="T49" i="4"/>
  <c r="T47" i="4"/>
  <c r="T40" i="4"/>
  <c r="T39" i="4"/>
  <c r="T44" i="4"/>
  <c r="P43" i="4"/>
  <c r="P55" i="4" s="1"/>
  <c r="P40" i="4"/>
  <c r="P52" i="4" s="1"/>
  <c r="P39" i="4"/>
  <c r="P51" i="4" s="1"/>
  <c r="P37" i="4"/>
  <c r="P49" i="4" s="1"/>
  <c r="P36" i="4"/>
  <c r="P48" i="4" s="1"/>
  <c r="P35" i="4"/>
  <c r="P47" i="4" s="1"/>
  <c r="P31" i="4"/>
  <c r="M55" i="4" s="1"/>
  <c r="P28" i="4"/>
  <c r="M52" i="4" s="1"/>
  <c r="P27" i="4"/>
  <c r="M51" i="4" s="1"/>
  <c r="P25" i="4"/>
  <c r="M49" i="4" s="1"/>
  <c r="P24" i="4"/>
  <c r="M48" i="4" s="1"/>
  <c r="P23" i="4"/>
  <c r="M47" i="4" s="1"/>
  <c r="T32" i="4"/>
  <c r="T28" i="4"/>
  <c r="T27" i="4"/>
  <c r="T20" i="4"/>
  <c r="T16" i="4"/>
  <c r="T15" i="4"/>
  <c r="P19" i="4"/>
  <c r="P16" i="4"/>
  <c r="P15" i="4"/>
  <c r="P13" i="4"/>
  <c r="P12" i="4"/>
  <c r="P11" i="4"/>
  <c r="M16" i="4"/>
  <c r="M28" i="4" s="1"/>
  <c r="M15" i="4"/>
  <c r="M39" i="4" s="1"/>
  <c r="J55" i="4"/>
  <c r="J52" i="4"/>
  <c r="J51" i="4"/>
  <c r="J49" i="4"/>
  <c r="J48" i="4"/>
  <c r="J47" i="4"/>
  <c r="J44" i="4"/>
  <c r="J40" i="4"/>
  <c r="J39" i="4"/>
  <c r="F43" i="4"/>
  <c r="F55" i="4" s="1"/>
  <c r="F40" i="4"/>
  <c r="F52" i="4" s="1"/>
  <c r="F39" i="4"/>
  <c r="F51" i="4" s="1"/>
  <c r="F37" i="4"/>
  <c r="F49" i="4" s="1"/>
  <c r="F36" i="4"/>
  <c r="F48" i="4" s="1"/>
  <c r="F35" i="4"/>
  <c r="F47" i="4" s="1"/>
  <c r="J32" i="4"/>
  <c r="J28" i="4"/>
  <c r="J27" i="4"/>
  <c r="F27" i="4"/>
  <c r="C51" i="4" s="1"/>
  <c r="F28" i="4"/>
  <c r="C52" i="4" s="1"/>
  <c r="F25" i="4"/>
  <c r="C49" i="4" s="1"/>
  <c r="C48" i="4"/>
  <c r="C47" i="4"/>
  <c r="B48" i="4"/>
  <c r="C28" i="4"/>
  <c r="C39" i="4"/>
  <c r="AA11" i="1"/>
  <c r="E35" i="7" s="1"/>
  <c r="AA12" i="1"/>
  <c r="E36" i="7" s="1"/>
  <c r="AA15" i="1"/>
  <c r="E39" i="7" s="1"/>
  <c r="AA16" i="1"/>
  <c r="AA19" i="1"/>
  <c r="E43" i="7" s="1"/>
  <c r="T19" i="1"/>
  <c r="E31" i="7" s="1"/>
  <c r="T16" i="1"/>
  <c r="T15" i="1"/>
  <c r="E27" i="7" s="1"/>
  <c r="T13" i="1"/>
  <c r="E25" i="7" s="1"/>
  <c r="T12" i="1"/>
  <c r="E24" i="7" s="1"/>
  <c r="T11" i="1"/>
  <c r="E23" i="7" s="1"/>
  <c r="M19" i="1"/>
  <c r="E19" i="7" s="1"/>
  <c r="M16" i="1"/>
  <c r="M15" i="1"/>
  <c r="E15" i="7" s="1"/>
  <c r="M13" i="1"/>
  <c r="E13" i="7" s="1"/>
  <c r="M12" i="1"/>
  <c r="E12" i="7" s="1"/>
  <c r="M11" i="1"/>
  <c r="E11" i="7" s="1"/>
  <c r="G16" i="1"/>
  <c r="B16" i="7" s="1"/>
  <c r="G15" i="1"/>
  <c r="B15" i="7" s="1"/>
  <c r="AA18" i="2"/>
  <c r="E43" i="4" s="1"/>
  <c r="E55" i="4" s="1"/>
  <c r="AA15" i="2"/>
  <c r="E40" i="4" s="1"/>
  <c r="E52" i="4" s="1"/>
  <c r="AA14" i="2"/>
  <c r="AA12" i="2"/>
  <c r="E37" i="4" s="1"/>
  <c r="AA11" i="2"/>
  <c r="E36" i="4" s="1"/>
  <c r="E48" i="4" s="1"/>
  <c r="AA10" i="2"/>
  <c r="E35" i="4" s="1"/>
  <c r="E47" i="4" s="1"/>
  <c r="T18" i="2"/>
  <c r="E31" i="4" s="1"/>
  <c r="B55" i="4" s="1"/>
  <c r="T15" i="2"/>
  <c r="T14" i="2"/>
  <c r="T12" i="2"/>
  <c r="E25" i="4" s="1"/>
  <c r="B49" i="4" s="1"/>
  <c r="M30" i="2"/>
  <c r="O19" i="4" s="1"/>
  <c r="M27" i="2"/>
  <c r="O16" i="4" s="1"/>
  <c r="M26" i="2"/>
  <c r="M24" i="2"/>
  <c r="O13" i="4" s="1"/>
  <c r="M23" i="2"/>
  <c r="O12" i="4" s="1"/>
  <c r="M22" i="2"/>
  <c r="O11" i="4" s="1"/>
  <c r="M18" i="2"/>
  <c r="E19" i="4" s="1"/>
  <c r="AA24" i="2"/>
  <c r="O37" i="4" s="1"/>
  <c r="AA23" i="2"/>
  <c r="O36" i="4" s="1"/>
  <c r="O48" i="4" s="1"/>
  <c r="AA22" i="2"/>
  <c r="O35" i="4" s="1"/>
  <c r="O47" i="4" s="1"/>
  <c r="AA26" i="2"/>
  <c r="O39" i="4" s="1"/>
  <c r="O51" i="4" s="1"/>
  <c r="AA27" i="2"/>
  <c r="T30" i="2"/>
  <c r="O31" i="4" s="1"/>
  <c r="L55" i="4" s="1"/>
  <c r="T27" i="2"/>
  <c r="O28" i="4" s="1"/>
  <c r="L52" i="4" s="1"/>
  <c r="T26" i="2"/>
  <c r="O27" i="4" s="1"/>
  <c r="L51" i="4" s="1"/>
  <c r="T24" i="2"/>
  <c r="O25" i="4" s="1"/>
  <c r="L49" i="4" s="1"/>
  <c r="T23" i="2"/>
  <c r="O24" i="4" s="1"/>
  <c r="L48" i="4" s="1"/>
  <c r="T22" i="2"/>
  <c r="O23" i="4" s="1"/>
  <c r="L47" i="4" s="1"/>
  <c r="M15" i="2"/>
  <c r="E16" i="4" s="1"/>
  <c r="G14" i="2"/>
  <c r="M14" i="2"/>
  <c r="E15" i="4" s="1"/>
  <c r="M12" i="2"/>
  <c r="E13" i="4" s="1"/>
  <c r="G27" i="2"/>
  <c r="L16" i="4" s="1"/>
  <c r="G26" i="2"/>
  <c r="L15" i="4" s="1"/>
  <c r="G15" i="2"/>
  <c r="B16" i="4" s="1"/>
  <c r="AA30" i="2"/>
  <c r="O43" i="4" s="1"/>
  <c r="O55" i="4" s="1"/>
  <c r="I20" i="4" l="1"/>
  <c r="I16" i="4"/>
  <c r="E23" i="4"/>
  <c r="B47" i="4" s="1"/>
  <c r="I47" i="4" s="1"/>
  <c r="B15" i="4"/>
  <c r="I15" i="4" s="1"/>
  <c r="S54" i="4"/>
  <c r="S53" i="4"/>
  <c r="I54" i="4"/>
  <c r="I53" i="4"/>
  <c r="C40" i="7"/>
  <c r="N16" i="1"/>
  <c r="I44" i="7"/>
  <c r="I20" i="7"/>
  <c r="B39" i="7"/>
  <c r="I39" i="7" s="1"/>
  <c r="I15" i="7"/>
  <c r="B27" i="7"/>
  <c r="I27" i="7" s="1"/>
  <c r="B28" i="7"/>
  <c r="B40" i="7"/>
  <c r="I32" i="7"/>
  <c r="AB16" i="1"/>
  <c r="E40" i="7"/>
  <c r="E16" i="7"/>
  <c r="I16" i="7" s="1"/>
  <c r="C39" i="7"/>
  <c r="U16" i="1"/>
  <c r="E28" i="7"/>
  <c r="I28" i="7" s="1"/>
  <c r="N15" i="1"/>
  <c r="U27" i="2"/>
  <c r="S48" i="4"/>
  <c r="AB27" i="2"/>
  <c r="U15" i="2"/>
  <c r="N26" i="2"/>
  <c r="S47" i="4"/>
  <c r="U14" i="2"/>
  <c r="U26" i="2"/>
  <c r="S20" i="4"/>
  <c r="O49" i="4"/>
  <c r="S49" i="4" s="1"/>
  <c r="S44" i="4"/>
  <c r="S51" i="4"/>
  <c r="S32" i="4"/>
  <c r="S55" i="4"/>
  <c r="I44" i="4"/>
  <c r="E49" i="4"/>
  <c r="I49" i="4" s="1"/>
  <c r="B40" i="4"/>
  <c r="I40" i="4" s="1"/>
  <c r="B28" i="4"/>
  <c r="L39" i="4"/>
  <c r="S39" i="4" s="1"/>
  <c r="L40" i="4"/>
  <c r="L28" i="4"/>
  <c r="S28" i="4" s="1"/>
  <c r="S16" i="4"/>
  <c r="O15" i="4"/>
  <c r="S15" i="4" s="1"/>
  <c r="O40" i="4"/>
  <c r="AB14" i="2"/>
  <c r="AB15" i="2"/>
  <c r="C27" i="4"/>
  <c r="I48" i="4"/>
  <c r="N15" i="2"/>
  <c r="AB26" i="2"/>
  <c r="N27" i="2"/>
  <c r="E27" i="4"/>
  <c r="B51" i="4" s="1"/>
  <c r="M27" i="4"/>
  <c r="E28" i="4"/>
  <c r="E39" i="4"/>
  <c r="E51" i="4" s="1"/>
  <c r="I55" i="4"/>
  <c r="I32" i="4"/>
  <c r="L27" i="4"/>
  <c r="S27" i="4" s="1"/>
  <c r="M40" i="4"/>
  <c r="C40" i="4"/>
  <c r="AB15" i="1"/>
  <c r="U15" i="1"/>
  <c r="N14" i="2"/>
  <c r="B39" i="4" l="1"/>
  <c r="B27" i="4"/>
  <c r="I27" i="4" s="1"/>
  <c r="O52" i="4"/>
  <c r="S52" i="4" s="1"/>
  <c r="B52" i="4"/>
  <c r="I52" i="4" s="1"/>
  <c r="I40" i="7"/>
  <c r="S40" i="4"/>
  <c r="I51" i="4"/>
  <c r="I39" i="4"/>
  <c r="I28" i="4"/>
</calcChain>
</file>

<file path=xl/sharedStrings.xml><?xml version="1.0" encoding="utf-8"?>
<sst xmlns="http://schemas.openxmlformats.org/spreadsheetml/2006/main" count="346" uniqueCount="60">
  <si>
    <t>r1</t>
  </si>
  <si>
    <t>r2</t>
  </si>
  <si>
    <t>r3</t>
  </si>
  <si>
    <t>H93 D192 Water-bridge</t>
  </si>
  <si>
    <t>ICI89406</t>
  </si>
  <si>
    <t>Xamoterol</t>
  </si>
  <si>
    <t>Active</t>
  </si>
  <si>
    <t>-</t>
  </si>
  <si>
    <t>Inactive</t>
  </si>
  <si>
    <t>delta</t>
  </si>
  <si>
    <t>Apo</t>
  </si>
  <si>
    <t>β2AR</t>
  </si>
  <si>
    <t>β1AR</t>
  </si>
  <si>
    <t>Table 1. Table of atom solvation and water-bridges in MD simulation.</t>
  </si>
  <si>
    <t>I118 LIG Interaction energy</t>
  </si>
  <si>
    <t>H93 LIG Interaction energy</t>
  </si>
  <si>
    <t>Betaxolol</t>
  </si>
  <si>
    <t>Bisoprolol</t>
  </si>
  <si>
    <t>Esmolol</t>
  </si>
  <si>
    <t>r4</t>
  </si>
  <si>
    <t>r5</t>
  </si>
  <si>
    <t>ICI89406np</t>
  </si>
  <si>
    <t>β1 I118 vs β2 H93 Interaction energy</t>
  </si>
  <si>
    <t>Apo Active</t>
  </si>
  <si>
    <t>Apo Inactive</t>
  </si>
  <si>
    <t>Xamoterol Active</t>
  </si>
  <si>
    <t>Xamoterol Inactive</t>
  </si>
  <si>
    <t>ICI89406 Active</t>
  </si>
  <si>
    <t>ICI89406np Active</t>
  </si>
  <si>
    <t>ICI89406 Inactive</t>
  </si>
  <si>
    <t>ICI89406np Inactive</t>
  </si>
  <si>
    <t xml:space="preserve">Apo </t>
  </si>
  <si>
    <t xml:space="preserve">Betaxolol </t>
  </si>
  <si>
    <t>I118 LIG electrostatic energy</t>
  </si>
  <si>
    <t>I118 LIG Van der Waals energy</t>
  </si>
  <si>
    <t>H93 LIG Electrostatic energy</t>
  </si>
  <si>
    <t>I118 LIG Electrostatic energy</t>
  </si>
  <si>
    <t>H93 ε Nitrogen Solvation</t>
  </si>
  <si>
    <t>H93 LIG Van der Waals energy</t>
  </si>
  <si>
    <t xml:space="preserve">Supplementary Table 1. </t>
  </si>
  <si>
    <t>Table of nitrogen solvation, water-bridges formations (given as % frames with this interaction) and interaction energies (kcal/mol) obtained from in MD simulation for ligands examined in the active and inactive structures from the 5 separate simulations.</t>
  </si>
  <si>
    <r>
      <t>delta is the difference between</t>
    </r>
    <r>
      <rPr>
        <i/>
        <sz val="11"/>
        <color theme="1"/>
        <rFont val="Times New Roman"/>
        <family val="1"/>
      </rPr>
      <t xml:space="preserve"> apo</t>
    </r>
    <r>
      <rPr>
        <sz val="11"/>
        <color theme="1"/>
        <rFont val="Times New Roman"/>
        <family val="1"/>
      </rPr>
      <t xml:space="preserve"> (unbound) and </t>
    </r>
    <r>
      <rPr>
        <i/>
        <sz val="11"/>
        <color theme="1"/>
        <rFont val="Times New Roman"/>
        <family val="1"/>
      </rPr>
      <t>holo</t>
    </r>
    <r>
      <rPr>
        <sz val="11"/>
        <color theme="1"/>
        <rFont val="Times New Roman"/>
        <family val="1"/>
      </rPr>
      <t xml:space="preserve"> (bound) strutcures</t>
    </r>
  </si>
  <si>
    <t>delta is the difference between apo (unbound) and holo (bound) strutcures</t>
  </si>
  <si>
    <t xml:space="preserve">Supplementary Table 2. </t>
  </si>
  <si>
    <r>
      <t xml:space="preserve">an unpaired t-test was use to compare values between </t>
    </r>
    <r>
      <rPr>
        <i/>
        <sz val="11"/>
        <color theme="1"/>
        <rFont val="Calibri"/>
        <family val="2"/>
        <scheme val="minor"/>
      </rPr>
      <t>apo</t>
    </r>
    <r>
      <rPr>
        <sz val="11"/>
        <color theme="1"/>
        <rFont val="Calibri"/>
        <family val="2"/>
        <scheme val="minor"/>
      </rPr>
      <t xml:space="preserve"> (unbound) and </t>
    </r>
    <r>
      <rPr>
        <i/>
        <sz val="11"/>
        <color theme="1"/>
        <rFont val="Calibri"/>
        <family val="2"/>
        <scheme val="minor"/>
      </rPr>
      <t>holo</t>
    </r>
    <r>
      <rPr>
        <sz val="11"/>
        <color theme="1"/>
        <rFont val="Calibri"/>
        <family val="2"/>
        <scheme val="minor"/>
      </rPr>
      <t xml:space="preserve"> (bound structures), and between the ICI89406 and ICI89406np bound structures</t>
    </r>
  </si>
  <si>
    <t xml:space="preserve">Supplementary Table 3. </t>
  </si>
  <si>
    <t>Table of nitrogen solvation, water-bridges formations (given as % frames with this interaction) and interaction energies (kcal/mol) obtained from in MD simulation for ligands examined in the inactive structures from the 5 separate simulations.</t>
  </si>
  <si>
    <t>The mean of the 5 replicates is given. Supplementary table 4 has mean and sem with t-test values of comparisons.</t>
  </si>
  <si>
    <t>The mean of the 5 replicates is given. Supplementary table 2 has mean and sem with t-test values of comparisons.</t>
  </si>
  <si>
    <t xml:space="preserve">Supplementary Table 4. </t>
  </si>
  <si>
    <r>
      <t xml:space="preserve">an unpaired t-test was use to compare values between </t>
    </r>
    <r>
      <rPr>
        <i/>
        <sz val="11"/>
        <color theme="1"/>
        <rFont val="Calibri"/>
        <family val="2"/>
        <scheme val="minor"/>
      </rPr>
      <t>apo</t>
    </r>
    <r>
      <rPr>
        <sz val="11"/>
        <color theme="1"/>
        <rFont val="Calibri"/>
        <family val="2"/>
        <scheme val="minor"/>
      </rPr>
      <t xml:space="preserve"> (unbound) and </t>
    </r>
    <r>
      <rPr>
        <i/>
        <sz val="11"/>
        <color theme="1"/>
        <rFont val="Calibri"/>
        <family val="2"/>
        <scheme val="minor"/>
      </rPr>
      <t>holo</t>
    </r>
    <r>
      <rPr>
        <sz val="11"/>
        <color theme="1"/>
        <rFont val="Calibri"/>
        <family val="2"/>
        <scheme val="minor"/>
      </rPr>
      <t xml:space="preserve"> (bound structures)</t>
    </r>
  </si>
  <si>
    <t>mean</t>
  </si>
  <si>
    <t>n</t>
  </si>
  <si>
    <t>t-test</t>
  </si>
  <si>
    <t>sem</t>
  </si>
  <si>
    <t>MD simulation for ligands examined in the active and inactive structures from the 5 separate simulations.</t>
  </si>
  <si>
    <t xml:space="preserve">Table of nitrogen solvation, water-bridges formations (given as % frames with this interaction) and interaction energies (kcal/mol) obtained from </t>
  </si>
  <si>
    <t xml:space="preserve">Table of nitrogen solvation, water-bridges formations (given as % frames with this interaction) and interaction energies (kcal/mol) obtained from MD </t>
  </si>
  <si>
    <t>simulation for ligands examined in the active and inactive structures from the 5 separate simulations.</t>
  </si>
  <si>
    <t>The isoleucine at position 118 in transmembrane 2 is responsible for the selectivity of xamoterol, nebivolol and ICI89406 for the human β1-adrenoceptor. Lim, Proudman, Monteleone, Kolb, Baker. Molecular Pharmacology MOLPHARM-AR-2022-000583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</si>
</sst>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.5"/>
      <color theme="1"/>
      <name val="Times New Roman"/>
      <family val="1"/>
    </font>
    <font>
      <sz val="9.5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9.5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7030A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4" fillId="0" borderId="4" xfId="0" applyNumberFormat="1" applyFont="1" applyBorder="1"/>
    <xf numFmtId="165" fontId="1" fillId="0" borderId="8" xfId="0" applyNumberFormat="1" applyFont="1" applyBorder="1" applyAlignment="1">
      <alignment horizontal="center"/>
    </xf>
    <xf numFmtId="0" fontId="1" fillId="0" borderId="4" xfId="0" applyFont="1" applyBorder="1"/>
    <xf numFmtId="0" fontId="4" fillId="0" borderId="5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2" fontId="4" fillId="0" borderId="2" xfId="0" applyNumberFormat="1" applyFont="1" applyBorder="1"/>
    <xf numFmtId="165" fontId="4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/>
    <xf numFmtId="165" fontId="1" fillId="0" borderId="7" xfId="0" applyNumberFormat="1" applyFont="1" applyBorder="1" applyAlignment="1">
      <alignment horizontal="center"/>
    </xf>
    <xf numFmtId="2" fontId="1" fillId="0" borderId="4" xfId="0" applyNumberFormat="1" applyFont="1" applyBorder="1"/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3" xfId="0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2" fontId="1" fillId="3" borderId="3" xfId="0" applyNumberFormat="1" applyFont="1" applyFill="1" applyBorder="1"/>
    <xf numFmtId="2" fontId="1" fillId="3" borderId="1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2" xfId="0" applyNumberFormat="1" applyFont="1" applyFill="1" applyBorder="1"/>
    <xf numFmtId="2" fontId="1" fillId="3" borderId="2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0" xfId="0" applyFont="1" applyBorder="1"/>
    <xf numFmtId="0" fontId="14" fillId="0" borderId="0" xfId="0" applyFont="1"/>
    <xf numFmtId="2" fontId="1" fillId="2" borderId="10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0" fillId="0" borderId="0" xfId="0" applyNumberFormat="1"/>
    <xf numFmtId="2" fontId="0" fillId="0" borderId="0" xfId="0" applyNumberFormat="1"/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/>
    </xf>
    <xf numFmtId="2" fontId="1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2"/>
  <sheetViews>
    <sheetView tabSelected="1" zoomScale="85" zoomScaleNormal="85" zoomScaleSheetLayoutView="115" workbookViewId="0">
      <selection activeCell="A37" sqref="A37"/>
    </sheetView>
  </sheetViews>
  <sheetFormatPr defaultColWidth="8.7109375" defaultRowHeight="15" x14ac:dyDescent="0.25"/>
  <cols>
    <col min="1" max="1" width="23.85546875" style="1" bestFit="1" customWidth="1"/>
    <col min="2" max="13" width="5" style="1" customWidth="1"/>
    <col min="14" max="14" width="6.85546875" style="1" bestFit="1" customWidth="1"/>
    <col min="15" max="28" width="5" style="1" customWidth="1"/>
    <col min="29" max="32" width="6.5703125" style="1" customWidth="1"/>
    <col min="33" max="16384" width="8.7109375" style="1"/>
  </cols>
  <sheetData>
    <row r="1" spans="1:30" x14ac:dyDescent="0.25">
      <c r="A1" s="1" t="s">
        <v>59</v>
      </c>
    </row>
    <row r="3" spans="1:30" x14ac:dyDescent="0.25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30" x14ac:dyDescent="0.25">
      <c r="A4" s="91" t="s">
        <v>40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30" x14ac:dyDescent="0.25">
      <c r="A5" s="91" t="s">
        <v>48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30" x14ac:dyDescent="0.25">
      <c r="A6" s="91" t="s">
        <v>41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30" ht="14.45" customHeight="1" x14ac:dyDescent="0.25">
      <c r="A7" s="6"/>
      <c r="B7" s="148" t="s">
        <v>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74"/>
    </row>
    <row r="8" spans="1:30" x14ac:dyDescent="0.25">
      <c r="A8" s="7"/>
      <c r="B8" s="133" t="s">
        <v>10</v>
      </c>
      <c r="C8" s="134"/>
      <c r="D8" s="134"/>
      <c r="E8" s="134"/>
      <c r="F8" s="134"/>
      <c r="G8" s="135"/>
      <c r="H8" s="136" t="s">
        <v>5</v>
      </c>
      <c r="I8" s="137"/>
      <c r="J8" s="137"/>
      <c r="K8" s="137"/>
      <c r="L8" s="137"/>
      <c r="M8" s="137"/>
      <c r="N8" s="138"/>
      <c r="O8" s="136" t="s">
        <v>4</v>
      </c>
      <c r="P8" s="137"/>
      <c r="Q8" s="137"/>
      <c r="R8" s="137"/>
      <c r="S8" s="137"/>
      <c r="T8" s="137"/>
      <c r="U8" s="138"/>
      <c r="V8" s="136" t="s">
        <v>21</v>
      </c>
      <c r="W8" s="137"/>
      <c r="X8" s="137"/>
      <c r="Y8" s="137"/>
      <c r="Z8" s="137"/>
      <c r="AA8" s="137"/>
      <c r="AB8" s="138"/>
      <c r="AD8" s="94"/>
    </row>
    <row r="9" spans="1:30" x14ac:dyDescent="0.25">
      <c r="A9" s="8" t="s">
        <v>12</v>
      </c>
      <c r="B9" s="16" t="s">
        <v>0</v>
      </c>
      <c r="C9" s="17" t="s">
        <v>1</v>
      </c>
      <c r="D9" s="17" t="s">
        <v>2</v>
      </c>
      <c r="E9" s="17" t="s">
        <v>19</v>
      </c>
      <c r="F9" s="17" t="s">
        <v>20</v>
      </c>
      <c r="G9" s="18" t="s">
        <v>51</v>
      </c>
      <c r="H9" s="16" t="s">
        <v>0</v>
      </c>
      <c r="I9" s="17" t="s">
        <v>1</v>
      </c>
      <c r="J9" s="17" t="s">
        <v>2</v>
      </c>
      <c r="K9" s="17" t="s">
        <v>19</v>
      </c>
      <c r="L9" s="17" t="s">
        <v>20</v>
      </c>
      <c r="M9" s="19" t="s">
        <v>51</v>
      </c>
      <c r="N9" s="20" t="s">
        <v>9</v>
      </c>
      <c r="O9" s="83" t="s">
        <v>0</v>
      </c>
      <c r="P9" s="84" t="s">
        <v>1</v>
      </c>
      <c r="Q9" s="84" t="s">
        <v>2</v>
      </c>
      <c r="R9" s="84" t="s">
        <v>19</v>
      </c>
      <c r="S9" s="84" t="s">
        <v>20</v>
      </c>
      <c r="T9" s="19" t="s">
        <v>51</v>
      </c>
      <c r="U9" s="20" t="s">
        <v>9</v>
      </c>
      <c r="V9" s="83" t="s">
        <v>0</v>
      </c>
      <c r="W9" s="84" t="s">
        <v>1</v>
      </c>
      <c r="X9" s="84" t="s">
        <v>2</v>
      </c>
      <c r="Y9" s="84" t="s">
        <v>19</v>
      </c>
      <c r="Z9" s="84" t="s">
        <v>20</v>
      </c>
      <c r="AA9" s="19" t="s">
        <v>51</v>
      </c>
      <c r="AB9" s="20" t="s">
        <v>9</v>
      </c>
      <c r="AD9" s="94"/>
    </row>
    <row r="10" spans="1:30" x14ac:dyDescent="0.25">
      <c r="A10" s="9" t="s">
        <v>36</v>
      </c>
      <c r="B10" s="54"/>
      <c r="C10" s="51"/>
      <c r="D10" s="51"/>
      <c r="E10" s="51"/>
      <c r="F10" s="51"/>
      <c r="G10" s="10" t="s">
        <v>7</v>
      </c>
      <c r="H10" s="123">
        <v>0.64963536</v>
      </c>
      <c r="I10" s="124">
        <v>0.68332263999999998</v>
      </c>
      <c r="J10" s="124">
        <v>0.71997568000000001</v>
      </c>
      <c r="K10" s="124">
        <v>0.97066438700000002</v>
      </c>
      <c r="L10" s="124">
        <v>1.01358744</v>
      </c>
      <c r="M10" s="125">
        <f>AVERAGE(H10:L10)</f>
        <v>0.80743710140000002</v>
      </c>
      <c r="N10" s="52" t="s">
        <v>7</v>
      </c>
      <c r="O10" s="123">
        <v>-0.11999304</v>
      </c>
      <c r="P10" s="124">
        <v>-1.8712840000000001E-2</v>
      </c>
      <c r="Q10" s="124">
        <v>-7.630178E-2</v>
      </c>
      <c r="R10" s="124">
        <v>0.30397948000000002</v>
      </c>
      <c r="S10" s="124">
        <v>-0.1459182</v>
      </c>
      <c r="T10" s="125">
        <f>AVERAGE(O10:S10)</f>
        <v>-1.1389275999999993E-2</v>
      </c>
      <c r="U10" s="52" t="s">
        <v>7</v>
      </c>
      <c r="V10" s="123">
        <v>0.27902396000000002</v>
      </c>
      <c r="W10" s="124">
        <v>-3.6691040000000001E-2</v>
      </c>
      <c r="X10" s="124">
        <v>-0.12353812</v>
      </c>
      <c r="Y10" s="124">
        <v>1.5510879999999999E-2</v>
      </c>
      <c r="Z10" s="124">
        <v>-0.12841946000000001</v>
      </c>
      <c r="AA10" s="125">
        <f>AVERAGE(V10:Z10)</f>
        <v>1.1772439999999996E-3</v>
      </c>
      <c r="AB10" s="52" t="s">
        <v>7</v>
      </c>
      <c r="AD10" s="94"/>
    </row>
    <row r="11" spans="1:30" x14ac:dyDescent="0.25">
      <c r="A11" s="9" t="s">
        <v>34</v>
      </c>
      <c r="B11" s="54"/>
      <c r="C11" s="51"/>
      <c r="D11" s="51"/>
      <c r="E11" s="51"/>
      <c r="F11" s="51"/>
      <c r="G11" s="10" t="s">
        <v>7</v>
      </c>
      <c r="H11" s="123">
        <v>-1.09602786</v>
      </c>
      <c r="I11" s="124">
        <v>-0.83400783999999994</v>
      </c>
      <c r="J11" s="124">
        <v>-1.06904676</v>
      </c>
      <c r="K11" s="124">
        <v>-1.597406299</v>
      </c>
      <c r="L11" s="124">
        <v>-1.34586652</v>
      </c>
      <c r="M11" s="125">
        <f>AVERAGE(H11:L11)</f>
        <v>-1.1884710557999998</v>
      </c>
      <c r="N11" s="52" t="s">
        <v>7</v>
      </c>
      <c r="O11" s="123">
        <v>-1.7775476800000001</v>
      </c>
      <c r="P11" s="124">
        <v>-2.8223955200000002</v>
      </c>
      <c r="Q11" s="124">
        <v>-2.31259294</v>
      </c>
      <c r="R11" s="124">
        <v>-3.0363586800000002</v>
      </c>
      <c r="S11" s="124">
        <v>-2.4475264800000001</v>
      </c>
      <c r="T11" s="125">
        <f>AVERAGE(O11:S11)</f>
        <v>-2.47928426</v>
      </c>
      <c r="U11" s="52" t="s">
        <v>7</v>
      </c>
      <c r="V11" s="123">
        <v>-0.40482207999999997</v>
      </c>
      <c r="W11" s="124">
        <v>-0.31293873999999999</v>
      </c>
      <c r="X11" s="124">
        <v>-0.2562856</v>
      </c>
      <c r="Y11" s="124">
        <v>-0.35731558000000002</v>
      </c>
      <c r="Z11" s="124">
        <v>-0.48206399999999999</v>
      </c>
      <c r="AA11" s="125">
        <f>AVERAGE(V11:Z11)</f>
        <v>-0.36268519999999999</v>
      </c>
      <c r="AB11" s="10" t="s">
        <v>7</v>
      </c>
      <c r="AD11" s="94"/>
    </row>
    <row r="12" spans="1:30" x14ac:dyDescent="0.25">
      <c r="A12" s="9" t="s">
        <v>14</v>
      </c>
      <c r="B12" s="54"/>
      <c r="C12" s="51"/>
      <c r="D12" s="51"/>
      <c r="E12" s="51"/>
      <c r="F12" s="51"/>
      <c r="G12" s="10" t="s">
        <v>7</v>
      </c>
      <c r="H12" s="123">
        <v>-0.44639250000000003</v>
      </c>
      <c r="I12" s="124">
        <v>-0.15068519999999999</v>
      </c>
      <c r="J12" s="124">
        <v>-0.34907107999999998</v>
      </c>
      <c r="K12" s="124">
        <v>-0.62674191199999996</v>
      </c>
      <c r="L12" s="124">
        <v>-0.33227908</v>
      </c>
      <c r="M12" s="125">
        <f>AVERAGE(H12:L12)</f>
        <v>-0.38103395439999999</v>
      </c>
      <c r="N12" s="52" t="s">
        <v>7</v>
      </c>
      <c r="O12" s="123">
        <v>-1.8975407200000001</v>
      </c>
      <c r="P12" s="124">
        <v>-2.8411083600000002</v>
      </c>
      <c r="Q12" s="124">
        <v>-2.3888947200000001</v>
      </c>
      <c r="R12" s="124">
        <v>-2.7323792</v>
      </c>
      <c r="S12" s="124">
        <v>-2.5934446800000002</v>
      </c>
      <c r="T12" s="125">
        <f>AVERAGE(O12:S12)</f>
        <v>-2.4906735360000001</v>
      </c>
      <c r="U12" s="52" t="s">
        <v>7</v>
      </c>
      <c r="V12" s="123">
        <v>-0.12579812000000001</v>
      </c>
      <c r="W12" s="124">
        <v>-0.34962978</v>
      </c>
      <c r="X12" s="124">
        <v>-0.37982371999999998</v>
      </c>
      <c r="Y12" s="124">
        <v>-0.34180470000000002</v>
      </c>
      <c r="Z12" s="124">
        <v>-0.61048345999999998</v>
      </c>
      <c r="AA12" s="125">
        <f>AVERAGE(V12:Z12)</f>
        <v>-0.36150795599999996</v>
      </c>
      <c r="AB12" s="10" t="s">
        <v>7</v>
      </c>
    </row>
    <row r="13" spans="1:30" x14ac:dyDescent="0.25">
      <c r="A13" s="8" t="s">
        <v>11</v>
      </c>
      <c r="B13" s="48"/>
      <c r="C13" s="49"/>
      <c r="D13" s="49"/>
      <c r="E13" s="49"/>
      <c r="F13" s="49"/>
      <c r="G13" s="23"/>
      <c r="H13" s="48"/>
      <c r="I13" s="49"/>
      <c r="J13" s="49"/>
      <c r="K13" s="49"/>
      <c r="L13" s="49"/>
      <c r="M13" s="24"/>
      <c r="N13" s="50"/>
      <c r="O13" s="86"/>
      <c r="P13" s="87"/>
      <c r="Q13" s="87"/>
      <c r="R13" s="87"/>
      <c r="S13" s="87"/>
      <c r="T13" s="78"/>
      <c r="U13" s="77"/>
      <c r="V13" s="86"/>
      <c r="W13" s="87"/>
      <c r="X13" s="87"/>
      <c r="Y13" s="87"/>
      <c r="Z13" s="87"/>
      <c r="AA13" s="78"/>
      <c r="AB13" s="77"/>
    </row>
    <row r="14" spans="1:30" x14ac:dyDescent="0.25">
      <c r="A14" s="9" t="s">
        <v>37</v>
      </c>
      <c r="B14" s="54">
        <v>26.1</v>
      </c>
      <c r="C14" s="51">
        <v>29.18</v>
      </c>
      <c r="D14" s="51">
        <v>41.94</v>
      </c>
      <c r="E14" s="51">
        <v>37.79</v>
      </c>
      <c r="F14" s="51">
        <v>38.946666669999999</v>
      </c>
      <c r="G14" s="10">
        <f>AVERAGE(B14:F14)</f>
        <v>34.791333334000001</v>
      </c>
      <c r="H14" s="88">
        <v>21.5</v>
      </c>
      <c r="I14" s="89">
        <v>10.4</v>
      </c>
      <c r="J14" s="89">
        <v>20.04</v>
      </c>
      <c r="K14" s="89">
        <v>17.52</v>
      </c>
      <c r="L14" s="89">
        <v>24.94</v>
      </c>
      <c r="M14" s="11">
        <f>AVERAGE(H14:L14)</f>
        <v>18.88</v>
      </c>
      <c r="N14" s="52">
        <f>M14-G14</f>
        <v>-15.911333334000002</v>
      </c>
      <c r="O14" s="88">
        <v>29.12</v>
      </c>
      <c r="P14" s="89">
        <v>34.08</v>
      </c>
      <c r="Q14" s="89">
        <v>26.92</v>
      </c>
      <c r="R14" s="89">
        <v>22.98</v>
      </c>
      <c r="S14" s="89">
        <v>36.4</v>
      </c>
      <c r="T14" s="11">
        <f>AVERAGE(O14:S14)</f>
        <v>29.9</v>
      </c>
      <c r="U14" s="52">
        <f>T14-G14</f>
        <v>-4.8913333340000023</v>
      </c>
      <c r="V14" s="88">
        <v>23.74</v>
      </c>
      <c r="W14" s="89">
        <v>35.74</v>
      </c>
      <c r="X14" s="89">
        <v>42.52</v>
      </c>
      <c r="Y14" s="89">
        <v>32.92</v>
      </c>
      <c r="Z14" s="89">
        <v>32.799999999999997</v>
      </c>
      <c r="AA14" s="11">
        <f>AVERAGE(V14:Z14)</f>
        <v>33.544000000000004</v>
      </c>
      <c r="AB14" s="52">
        <f>AA14-G14</f>
        <v>-1.2473333339999968</v>
      </c>
    </row>
    <row r="15" spans="1:30" x14ac:dyDescent="0.25">
      <c r="A15" s="9" t="s">
        <v>3</v>
      </c>
      <c r="B15" s="54">
        <v>16.3</v>
      </c>
      <c r="C15" s="51">
        <v>15.9</v>
      </c>
      <c r="D15" s="51">
        <v>30.2</v>
      </c>
      <c r="E15" s="51">
        <v>26.56</v>
      </c>
      <c r="F15" s="51">
        <v>28.766666669999999</v>
      </c>
      <c r="G15" s="10">
        <f>AVERAGE(B15:F15)</f>
        <v>23.545333334000002</v>
      </c>
      <c r="H15" s="88">
        <v>15.12</v>
      </c>
      <c r="I15" s="89">
        <v>26.62</v>
      </c>
      <c r="J15" s="89">
        <v>17.02</v>
      </c>
      <c r="K15" s="89">
        <v>15.32</v>
      </c>
      <c r="L15" s="89">
        <v>19.34</v>
      </c>
      <c r="M15" s="11">
        <f>AVERAGE(H15:L15)</f>
        <v>18.684000000000005</v>
      </c>
      <c r="N15" s="52">
        <f>M15-G15</f>
        <v>-4.8613333339999976</v>
      </c>
      <c r="O15" s="88">
        <v>20.059999999999999</v>
      </c>
      <c r="P15" s="89">
        <v>22.84</v>
      </c>
      <c r="Q15" s="89">
        <v>20.8</v>
      </c>
      <c r="R15" s="89">
        <v>19.600000000000001</v>
      </c>
      <c r="S15" s="89">
        <v>25.56</v>
      </c>
      <c r="T15" s="11">
        <f>AVERAGE(O15:S15)</f>
        <v>21.772000000000002</v>
      </c>
      <c r="U15" s="52">
        <f>T15-G15</f>
        <v>-1.7733333340000001</v>
      </c>
      <c r="V15" s="88">
        <v>24.58</v>
      </c>
      <c r="W15" s="89">
        <v>27.26</v>
      </c>
      <c r="X15" s="89">
        <v>19.3</v>
      </c>
      <c r="Y15" s="89">
        <v>35.72</v>
      </c>
      <c r="Z15" s="89">
        <v>26.06</v>
      </c>
      <c r="AA15" s="11">
        <f>AVERAGE(V15:Z15)</f>
        <v>26.583999999999996</v>
      </c>
      <c r="AB15" s="52">
        <f>AA15-G15</f>
        <v>3.0386666659999939</v>
      </c>
    </row>
    <row r="16" spans="1:30" x14ac:dyDescent="0.25">
      <c r="A16" s="9" t="s">
        <v>35</v>
      </c>
      <c r="B16" s="88"/>
      <c r="C16" s="89"/>
      <c r="D16" s="89"/>
      <c r="E16" s="89"/>
      <c r="F16" s="89"/>
      <c r="G16" s="10" t="s">
        <v>7</v>
      </c>
      <c r="H16" s="123">
        <v>-1.1981177999999999</v>
      </c>
      <c r="I16" s="124">
        <v>-1.2460817200000001</v>
      </c>
      <c r="J16" s="124">
        <v>-1.00912998</v>
      </c>
      <c r="K16" s="124">
        <v>-1.1137804200000001</v>
      </c>
      <c r="L16" s="124">
        <v>-0.40692275999999999</v>
      </c>
      <c r="M16" s="125">
        <f>AVERAGE(H16:L16)</f>
        <v>-0.99480653599999991</v>
      </c>
      <c r="N16" s="90" t="s">
        <v>7</v>
      </c>
      <c r="O16" s="123">
        <v>-0.40007577999999999</v>
      </c>
      <c r="P16" s="124">
        <v>-0.42247017999999997</v>
      </c>
      <c r="Q16" s="124">
        <v>0.4091997</v>
      </c>
      <c r="R16" s="124">
        <v>0.39976156000000002</v>
      </c>
      <c r="S16" s="124">
        <v>-0.41536435999999999</v>
      </c>
      <c r="T16" s="125">
        <f>AVERAGE(O16:S16)</f>
        <v>-8.5789811999999993E-2</v>
      </c>
      <c r="U16" s="90" t="s">
        <v>7</v>
      </c>
      <c r="V16" s="123">
        <v>0.95985102</v>
      </c>
      <c r="W16" s="124">
        <v>0.41888834000000003</v>
      </c>
      <c r="X16" s="124">
        <v>0.69020926000000005</v>
      </c>
      <c r="Y16" s="124">
        <v>0.12115934</v>
      </c>
      <c r="Z16" s="124">
        <v>0.39255348000000001</v>
      </c>
      <c r="AA16" s="125">
        <f>AVERAGE(V16:Z16)</f>
        <v>0.51653228800000006</v>
      </c>
      <c r="AB16" s="90" t="s">
        <v>7</v>
      </c>
    </row>
    <row r="17" spans="1:32" x14ac:dyDescent="0.25">
      <c r="A17" s="9" t="s">
        <v>38</v>
      </c>
      <c r="B17" s="88"/>
      <c r="C17" s="89"/>
      <c r="D17" s="89"/>
      <c r="E17" s="89"/>
      <c r="F17" s="89"/>
      <c r="G17" s="10" t="s">
        <v>7</v>
      </c>
      <c r="H17" s="123">
        <v>-1.94990372</v>
      </c>
      <c r="I17" s="124">
        <v>-1.14816662</v>
      </c>
      <c r="J17" s="124">
        <v>-1.99559218</v>
      </c>
      <c r="K17" s="124">
        <v>-2.12021302</v>
      </c>
      <c r="L17" s="124">
        <v>-1.6345270199999999</v>
      </c>
      <c r="M17" s="125">
        <f>AVERAGE(H17:L17)</f>
        <v>-1.7696805120000001</v>
      </c>
      <c r="N17" s="90" t="s">
        <v>7</v>
      </c>
      <c r="O17" s="123">
        <v>-0.65381191999999999</v>
      </c>
      <c r="P17" s="124">
        <v>-0.66340356</v>
      </c>
      <c r="Q17" s="124">
        <v>-1.0360646</v>
      </c>
      <c r="R17" s="124">
        <v>-1.1643950999999999</v>
      </c>
      <c r="S17" s="124">
        <v>-0.60930311999999998</v>
      </c>
      <c r="T17" s="125">
        <f>AVERAGE(O17:S17)</f>
        <v>-0.82539566000000009</v>
      </c>
      <c r="U17" s="90" t="s">
        <v>7</v>
      </c>
      <c r="V17" s="123">
        <v>-0.82212640000000003</v>
      </c>
      <c r="W17" s="124">
        <v>-0.31333008000000001</v>
      </c>
      <c r="X17" s="124">
        <v>-0.61113167999999995</v>
      </c>
      <c r="Y17" s="124">
        <v>-0.87218008000000002</v>
      </c>
      <c r="Z17" s="124">
        <v>-0.33655563999999999</v>
      </c>
      <c r="AA17" s="125">
        <f>AVERAGE(V17:Z17)</f>
        <v>-0.59106477599999996</v>
      </c>
      <c r="AB17" s="90" t="s">
        <v>7</v>
      </c>
    </row>
    <row r="18" spans="1:32" x14ac:dyDescent="0.25">
      <c r="A18" s="9" t="s">
        <v>15</v>
      </c>
      <c r="B18" s="12"/>
      <c r="C18" s="13"/>
      <c r="D18" s="13"/>
      <c r="E18" s="13"/>
      <c r="F18" s="13"/>
      <c r="G18" s="14" t="s">
        <v>7</v>
      </c>
      <c r="H18" s="126">
        <v>-3.1480215199999999</v>
      </c>
      <c r="I18" s="127">
        <v>-2.3942483399999999</v>
      </c>
      <c r="J18" s="127">
        <v>-3.00472216</v>
      </c>
      <c r="K18" s="127">
        <v>-3.2339934399999999</v>
      </c>
      <c r="L18" s="127">
        <v>-2.0414497800000002</v>
      </c>
      <c r="M18" s="128">
        <f>AVERAGE(H18:L18)</f>
        <v>-2.7644870480000003</v>
      </c>
      <c r="N18" s="22" t="s">
        <v>7</v>
      </c>
      <c r="O18" s="126">
        <v>-1.0538877</v>
      </c>
      <c r="P18" s="127">
        <v>-1.08587374</v>
      </c>
      <c r="Q18" s="127">
        <v>-0.62686489999999995</v>
      </c>
      <c r="R18" s="127">
        <v>-0.76463353999999994</v>
      </c>
      <c r="S18" s="127">
        <v>-1.02466748</v>
      </c>
      <c r="T18" s="128">
        <f>AVERAGE(O18:S18)</f>
        <v>-0.911185472</v>
      </c>
      <c r="U18" s="22" t="s">
        <v>7</v>
      </c>
      <c r="V18" s="126">
        <v>0.13772461999999999</v>
      </c>
      <c r="W18" s="127">
        <v>0.10555826</v>
      </c>
      <c r="X18" s="127">
        <v>7.9077579999999995E-2</v>
      </c>
      <c r="Y18" s="127">
        <v>-0.75102073999999996</v>
      </c>
      <c r="Z18" s="127">
        <v>5.599784E-2</v>
      </c>
      <c r="AA18" s="128">
        <f>AVERAGE(V18:Z18)</f>
        <v>-7.4532487999999994E-2</v>
      </c>
      <c r="AB18" s="14" t="s">
        <v>7</v>
      </c>
    </row>
    <row r="19" spans="1:32" ht="15" customHeight="1" x14ac:dyDescent="0.25">
      <c r="A19" s="15"/>
      <c r="B19" s="148" t="s">
        <v>8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50"/>
      <c r="AC19" s="4"/>
      <c r="AD19" s="4"/>
      <c r="AE19" s="3"/>
      <c r="AF19" s="4"/>
    </row>
    <row r="20" spans="1:32" x14ac:dyDescent="0.25">
      <c r="A20" s="7"/>
      <c r="B20" s="139" t="s">
        <v>10</v>
      </c>
      <c r="C20" s="140"/>
      <c r="D20" s="140"/>
      <c r="E20" s="140"/>
      <c r="F20" s="140"/>
      <c r="G20" s="141"/>
      <c r="H20" s="136" t="s">
        <v>5</v>
      </c>
      <c r="I20" s="137"/>
      <c r="J20" s="137"/>
      <c r="K20" s="137"/>
      <c r="L20" s="137"/>
      <c r="M20" s="137"/>
      <c r="N20" s="138"/>
      <c r="O20" s="142" t="s">
        <v>4</v>
      </c>
      <c r="P20" s="143"/>
      <c r="Q20" s="143"/>
      <c r="R20" s="143"/>
      <c r="S20" s="143"/>
      <c r="T20" s="143"/>
      <c r="U20" s="144"/>
      <c r="V20" s="145" t="s">
        <v>21</v>
      </c>
      <c r="W20" s="146"/>
      <c r="X20" s="146"/>
      <c r="Y20" s="146"/>
      <c r="Z20" s="146"/>
      <c r="AA20" s="146"/>
      <c r="AB20" s="147"/>
      <c r="AE20" s="2"/>
    </row>
    <row r="21" spans="1:32" x14ac:dyDescent="0.25">
      <c r="A21" s="8" t="s">
        <v>12</v>
      </c>
      <c r="B21" s="16" t="s">
        <v>0</v>
      </c>
      <c r="C21" s="17" t="s">
        <v>1</v>
      </c>
      <c r="D21" s="17" t="s">
        <v>2</v>
      </c>
      <c r="E21" s="17" t="s">
        <v>19</v>
      </c>
      <c r="F21" s="17" t="s">
        <v>20</v>
      </c>
      <c r="G21" s="18" t="s">
        <v>51</v>
      </c>
      <c r="H21" s="16" t="s">
        <v>0</v>
      </c>
      <c r="I21" s="17" t="s">
        <v>1</v>
      </c>
      <c r="J21" s="17" t="s">
        <v>2</v>
      </c>
      <c r="K21" s="17" t="s">
        <v>19</v>
      </c>
      <c r="L21" s="17" t="s">
        <v>20</v>
      </c>
      <c r="M21" s="19" t="s">
        <v>51</v>
      </c>
      <c r="N21" s="20" t="s">
        <v>9</v>
      </c>
      <c r="O21" s="83" t="s">
        <v>0</v>
      </c>
      <c r="P21" s="84" t="s">
        <v>1</v>
      </c>
      <c r="Q21" s="84" t="s">
        <v>2</v>
      </c>
      <c r="R21" s="84" t="s">
        <v>19</v>
      </c>
      <c r="S21" s="84" t="s">
        <v>20</v>
      </c>
      <c r="T21" s="19" t="s">
        <v>51</v>
      </c>
      <c r="U21" s="85" t="s">
        <v>9</v>
      </c>
      <c r="V21" s="83" t="s">
        <v>0</v>
      </c>
      <c r="W21" s="84" t="s">
        <v>1</v>
      </c>
      <c r="X21" s="84" t="s">
        <v>2</v>
      </c>
      <c r="Y21" s="84" t="s">
        <v>19</v>
      </c>
      <c r="Z21" s="84" t="s">
        <v>20</v>
      </c>
      <c r="AA21" s="19" t="s">
        <v>51</v>
      </c>
      <c r="AB21" s="85" t="s">
        <v>9</v>
      </c>
      <c r="AE21" s="2"/>
    </row>
    <row r="22" spans="1:32" x14ac:dyDescent="0.25">
      <c r="A22" s="9" t="s">
        <v>33</v>
      </c>
      <c r="B22" s="54"/>
      <c r="C22" s="51"/>
      <c r="D22" s="51"/>
      <c r="E22" s="51"/>
      <c r="F22" s="51"/>
      <c r="G22" s="10" t="s">
        <v>7</v>
      </c>
      <c r="H22" s="123">
        <v>0.90375408000000002</v>
      </c>
      <c r="I22" s="124">
        <v>0.80096124000000002</v>
      </c>
      <c r="J22" s="124">
        <v>1.05082834</v>
      </c>
      <c r="K22" s="124">
        <v>0.64224817999999995</v>
      </c>
      <c r="L22" s="124">
        <v>0.92894441999999999</v>
      </c>
      <c r="M22" s="125">
        <f>AVERAGE(H22:L22)</f>
        <v>0.86534725199999996</v>
      </c>
      <c r="N22" s="52" t="s">
        <v>7</v>
      </c>
      <c r="O22" s="123">
        <v>0.12701762</v>
      </c>
      <c r="P22" s="124">
        <v>0.42815106000000003</v>
      </c>
      <c r="Q22" s="124">
        <v>0.46997255999999998</v>
      </c>
      <c r="R22" s="124">
        <v>0.34750392000000002</v>
      </c>
      <c r="S22" s="124">
        <v>0.30674400000000002</v>
      </c>
      <c r="T22" s="125">
        <f>AVERAGE(O22:S22)</f>
        <v>0.33587783199999999</v>
      </c>
      <c r="U22" s="90" t="s">
        <v>7</v>
      </c>
      <c r="V22" s="123">
        <v>0.16101637999999999</v>
      </c>
      <c r="W22" s="124">
        <v>0.18819559999999999</v>
      </c>
      <c r="X22" s="124">
        <v>9.8865499999999995E-2</v>
      </c>
      <c r="Y22" s="124">
        <v>0.14565500000000001</v>
      </c>
      <c r="Z22" s="124">
        <v>4.2521759999999999E-2</v>
      </c>
      <c r="AA22" s="125">
        <f>AVERAGE(V22:Z22)</f>
        <v>0.127250848</v>
      </c>
      <c r="AB22" s="90" t="s">
        <v>7</v>
      </c>
    </row>
    <row r="23" spans="1:32" x14ac:dyDescent="0.25">
      <c r="A23" s="9" t="s">
        <v>34</v>
      </c>
      <c r="B23" s="54"/>
      <c r="C23" s="51"/>
      <c r="D23" s="51"/>
      <c r="E23" s="51"/>
      <c r="F23" s="51"/>
      <c r="G23" s="10" t="s">
        <v>7</v>
      </c>
      <c r="H23" s="123">
        <v>-1.56259298</v>
      </c>
      <c r="I23" s="124">
        <v>-1.1822530200000001</v>
      </c>
      <c r="J23" s="124">
        <v>-1.8817575799999999</v>
      </c>
      <c r="K23" s="124">
        <v>-1.44943018</v>
      </c>
      <c r="L23" s="124">
        <v>-1.8129843999999999</v>
      </c>
      <c r="M23" s="125">
        <f>AVERAGE(H23:L23)</f>
        <v>-1.5778036319999997</v>
      </c>
      <c r="N23" s="52" t="s">
        <v>7</v>
      </c>
      <c r="O23" s="123">
        <v>-2.53943276</v>
      </c>
      <c r="P23" s="124">
        <v>-3.1334269199999998</v>
      </c>
      <c r="Q23" s="124">
        <v>-2.6757981200000001</v>
      </c>
      <c r="R23" s="124">
        <v>-1.3493212800000001</v>
      </c>
      <c r="S23" s="124">
        <v>-2.62048886</v>
      </c>
      <c r="T23" s="125">
        <f>AVERAGE(O23:S23)</f>
        <v>-2.4636935879999999</v>
      </c>
      <c r="U23" s="90" t="s">
        <v>7</v>
      </c>
      <c r="V23" s="123">
        <v>-0.60189183999999996</v>
      </c>
      <c r="W23" s="124">
        <v>-0.74246129999999999</v>
      </c>
      <c r="X23" s="124">
        <v>-0.69226564000000002</v>
      </c>
      <c r="Y23" s="124">
        <v>-0.37850548000000001</v>
      </c>
      <c r="Z23" s="124">
        <v>-0.46581655999999999</v>
      </c>
      <c r="AA23" s="125">
        <f>AVERAGE(V23:Z23)</f>
        <v>-0.57618816399999995</v>
      </c>
      <c r="AB23" s="90" t="s">
        <v>7</v>
      </c>
    </row>
    <row r="24" spans="1:32" x14ac:dyDescent="0.25">
      <c r="A24" s="9" t="s">
        <v>14</v>
      </c>
      <c r="B24" s="54"/>
      <c r="C24" s="51"/>
      <c r="D24" s="51"/>
      <c r="E24" s="51"/>
      <c r="F24" s="51"/>
      <c r="G24" s="10" t="s">
        <v>7</v>
      </c>
      <c r="H24" s="123">
        <v>-0.65883890000000001</v>
      </c>
      <c r="I24" s="124">
        <v>-0.38129178000000002</v>
      </c>
      <c r="J24" s="124">
        <v>-0.83092924000000001</v>
      </c>
      <c r="K24" s="124">
        <v>-0.80718199999999996</v>
      </c>
      <c r="L24" s="124">
        <v>-0.88403997999999995</v>
      </c>
      <c r="M24" s="125">
        <f>AVERAGE(H24:L24)</f>
        <v>-0.71245638</v>
      </c>
      <c r="N24" s="52" t="s">
        <v>7</v>
      </c>
      <c r="O24" s="123">
        <v>-2.4124151399999998</v>
      </c>
      <c r="P24" s="124">
        <v>-2.70527586</v>
      </c>
      <c r="Q24" s="124">
        <v>-2.2058255600000001</v>
      </c>
      <c r="R24" s="124">
        <v>-1.00181736</v>
      </c>
      <c r="S24" s="124">
        <v>-2.3137448599999999</v>
      </c>
      <c r="T24" s="125">
        <f>AVERAGE(O24:S24)</f>
        <v>-2.1278157559999999</v>
      </c>
      <c r="U24" s="90" t="s">
        <v>7</v>
      </c>
      <c r="V24" s="123">
        <v>-0.44087546</v>
      </c>
      <c r="W24" s="124">
        <v>-0.55426569999999997</v>
      </c>
      <c r="X24" s="124">
        <v>-0.59340013999999996</v>
      </c>
      <c r="Y24" s="124">
        <v>-0.23285048</v>
      </c>
      <c r="Z24" s="124">
        <v>-0.42329480000000003</v>
      </c>
      <c r="AA24" s="125">
        <f>AVERAGE(V24:Z24)</f>
        <v>-0.44893731599999998</v>
      </c>
      <c r="AB24" s="90" t="s">
        <v>7</v>
      </c>
    </row>
    <row r="25" spans="1:32" x14ac:dyDescent="0.25">
      <c r="A25" s="8" t="s">
        <v>11</v>
      </c>
      <c r="B25" s="75"/>
      <c r="C25" s="76"/>
      <c r="D25" s="76"/>
      <c r="E25" s="76"/>
      <c r="F25" s="76"/>
      <c r="G25" s="79"/>
      <c r="H25" s="86"/>
      <c r="I25" s="87"/>
      <c r="J25" s="87"/>
      <c r="K25" s="87"/>
      <c r="L25" s="87"/>
      <c r="M25" s="24"/>
      <c r="N25" s="50"/>
      <c r="O25" s="86"/>
      <c r="P25" s="87"/>
      <c r="Q25" s="87"/>
      <c r="R25" s="87"/>
      <c r="S25" s="87"/>
      <c r="T25" s="78"/>
      <c r="U25" s="77"/>
      <c r="V25" s="86"/>
      <c r="W25" s="87"/>
      <c r="X25" s="87"/>
      <c r="Y25" s="87"/>
      <c r="Z25" s="87"/>
      <c r="AA25" s="78"/>
      <c r="AB25" s="77"/>
    </row>
    <row r="26" spans="1:32" x14ac:dyDescent="0.25">
      <c r="A26" s="9" t="s">
        <v>37</v>
      </c>
      <c r="B26" s="54">
        <v>43.2</v>
      </c>
      <c r="C26" s="51">
        <v>40.799999999999997</v>
      </c>
      <c r="D26" s="51">
        <v>38.4</v>
      </c>
      <c r="E26" s="51">
        <v>44.32</v>
      </c>
      <c r="F26" s="51">
        <v>39.04</v>
      </c>
      <c r="G26" s="11">
        <f>AVERAGE(B26:F26)</f>
        <v>41.152000000000001</v>
      </c>
      <c r="H26" s="88">
        <v>25.9</v>
      </c>
      <c r="I26" s="89">
        <v>37.78</v>
      </c>
      <c r="J26" s="89">
        <v>29.6</v>
      </c>
      <c r="K26" s="89">
        <v>22.04</v>
      </c>
      <c r="L26" s="89">
        <v>6.42</v>
      </c>
      <c r="M26" s="11">
        <f>AVERAGE(H26:L26)</f>
        <v>24.347999999999999</v>
      </c>
      <c r="N26" s="52">
        <f>M26-G26</f>
        <v>-16.804000000000002</v>
      </c>
      <c r="O26" s="88">
        <v>0.76</v>
      </c>
      <c r="P26" s="89">
        <v>20.079999999999998</v>
      </c>
      <c r="Q26" s="89">
        <v>12.78</v>
      </c>
      <c r="R26" s="89">
        <v>12.98</v>
      </c>
      <c r="S26" s="89">
        <v>8.6199999999999992</v>
      </c>
      <c r="T26" s="11">
        <f>AVERAGE(O26:S26)</f>
        <v>11.043999999999999</v>
      </c>
      <c r="U26" s="90">
        <f>T26-G26</f>
        <v>-30.108000000000004</v>
      </c>
      <c r="V26" s="88">
        <v>37.700000000000003</v>
      </c>
      <c r="W26" s="89">
        <v>7.86</v>
      </c>
      <c r="X26" s="89">
        <v>16.559999999999999</v>
      </c>
      <c r="Y26" s="89">
        <v>39.619999999999997</v>
      </c>
      <c r="Z26" s="89">
        <v>37.880000000000003</v>
      </c>
      <c r="AA26" s="11">
        <f>AVERAGE(V26:Z26)</f>
        <v>27.923999999999999</v>
      </c>
      <c r="AB26" s="90">
        <f>AA26-G26</f>
        <v>-13.228000000000002</v>
      </c>
    </row>
    <row r="27" spans="1:32" x14ac:dyDescent="0.25">
      <c r="A27" s="9" t="s">
        <v>3</v>
      </c>
      <c r="B27" s="54">
        <v>20.8</v>
      </c>
      <c r="C27" s="51">
        <v>9.1999999999999993</v>
      </c>
      <c r="D27" s="51">
        <v>21.6</v>
      </c>
      <c r="E27" s="51">
        <v>30.46</v>
      </c>
      <c r="F27" s="51">
        <v>19.579999999999998</v>
      </c>
      <c r="G27" s="11">
        <f>AVERAGE(B27:F27)</f>
        <v>20.327999999999999</v>
      </c>
      <c r="H27" s="88">
        <v>20.52</v>
      </c>
      <c r="I27" s="89">
        <v>18.18</v>
      </c>
      <c r="J27" s="89">
        <v>26.34</v>
      </c>
      <c r="K27" s="89">
        <v>15.22</v>
      </c>
      <c r="L27" s="89">
        <v>1.54</v>
      </c>
      <c r="M27" s="11">
        <f>AVERAGE(H27:L27)</f>
        <v>16.360000000000003</v>
      </c>
      <c r="N27" s="52">
        <f>M27-G27</f>
        <v>-3.9679999999999964</v>
      </c>
      <c r="O27" s="88">
        <v>0</v>
      </c>
      <c r="P27" s="89">
        <v>0.22</v>
      </c>
      <c r="Q27" s="89">
        <v>9.48</v>
      </c>
      <c r="R27" s="89">
        <v>0.57999999999999996</v>
      </c>
      <c r="S27" s="89">
        <v>0.24</v>
      </c>
      <c r="T27" s="11">
        <f>AVERAGE(O27:S27)</f>
        <v>2.1040000000000001</v>
      </c>
      <c r="U27" s="90">
        <f>T27-G27</f>
        <v>-18.224</v>
      </c>
      <c r="V27" s="88">
        <v>33.6</v>
      </c>
      <c r="W27" s="89">
        <v>4.38</v>
      </c>
      <c r="X27" s="89">
        <v>8.7799999999999994</v>
      </c>
      <c r="Y27" s="89">
        <v>34.42</v>
      </c>
      <c r="Z27" s="89">
        <v>25.88</v>
      </c>
      <c r="AA27" s="11">
        <f>AVERAGE(V27:Z27)</f>
        <v>21.411999999999999</v>
      </c>
      <c r="AB27" s="90">
        <f>AA27-G27</f>
        <v>1.0839999999999996</v>
      </c>
    </row>
    <row r="28" spans="1:32" x14ac:dyDescent="0.25">
      <c r="A28" s="9" t="s">
        <v>35</v>
      </c>
      <c r="B28" s="88"/>
      <c r="C28" s="89"/>
      <c r="D28" s="89"/>
      <c r="E28" s="89"/>
      <c r="F28" s="89"/>
      <c r="G28" s="11" t="s">
        <v>7</v>
      </c>
      <c r="H28" s="123">
        <v>-0.86340499999999998</v>
      </c>
      <c r="I28" s="124">
        <v>-1.7747356000000001</v>
      </c>
      <c r="J28" s="124">
        <v>-1.89964244</v>
      </c>
      <c r="K28" s="124">
        <v>-1.1219585000000001</v>
      </c>
      <c r="L28" s="124">
        <v>-0.67088046000000001</v>
      </c>
      <c r="M28" s="125">
        <f>AVERAGE(H28:L28)</f>
        <v>-1.2661244</v>
      </c>
      <c r="N28" s="90" t="s">
        <v>7</v>
      </c>
      <c r="O28" s="123">
        <v>0.47350123999999999</v>
      </c>
      <c r="P28" s="124">
        <v>-6.2362580000000001E-2</v>
      </c>
      <c r="Q28" s="124">
        <v>1.61439062</v>
      </c>
      <c r="R28" s="124">
        <v>-7.6514200000000004E-2</v>
      </c>
      <c r="S28" s="124">
        <v>0.34921373999999999</v>
      </c>
      <c r="T28" s="125">
        <f>AVERAGE(O28:S28)</f>
        <v>0.45964576399999996</v>
      </c>
      <c r="U28" s="90" t="s">
        <v>7</v>
      </c>
      <c r="V28" s="123">
        <v>0.49553826000000001</v>
      </c>
      <c r="W28" s="124">
        <v>0.35866932000000001</v>
      </c>
      <c r="X28" s="124">
        <v>0.15606854000000001</v>
      </c>
      <c r="Y28" s="124">
        <v>0.24013461999999999</v>
      </c>
      <c r="Z28" s="124">
        <v>0.36618299999999998</v>
      </c>
      <c r="AA28" s="125">
        <f>AVERAGE(V28:Z28)</f>
        <v>0.32331874799999999</v>
      </c>
      <c r="AB28" s="90" t="s">
        <v>7</v>
      </c>
    </row>
    <row r="29" spans="1:32" x14ac:dyDescent="0.25">
      <c r="A29" s="9" t="s">
        <v>38</v>
      </c>
      <c r="B29" s="88"/>
      <c r="C29" s="89"/>
      <c r="D29" s="89"/>
      <c r="E29" s="89"/>
      <c r="F29" s="89"/>
      <c r="G29" s="11" t="s">
        <v>7</v>
      </c>
      <c r="H29" s="123">
        <v>-1.1709130000000001</v>
      </c>
      <c r="I29" s="124">
        <v>-1.4349909999999999</v>
      </c>
      <c r="J29" s="124">
        <v>-1.7747401</v>
      </c>
      <c r="K29" s="124">
        <v>-1.5920329</v>
      </c>
      <c r="L29" s="124">
        <v>-1.9238620200000001</v>
      </c>
      <c r="M29" s="125">
        <f>AVERAGE(H29:L29)</f>
        <v>-1.5793078039999997</v>
      </c>
      <c r="N29" s="90" t="s">
        <v>7</v>
      </c>
      <c r="O29" s="123">
        <v>-2.6790794199999999</v>
      </c>
      <c r="P29" s="124">
        <v>-2.58199428</v>
      </c>
      <c r="Q29" s="124">
        <v>-0.91045743999999995</v>
      </c>
      <c r="R29" s="124">
        <v>-2.9995184199999998</v>
      </c>
      <c r="S29" s="124">
        <v>-2.8269838799999998</v>
      </c>
      <c r="T29" s="125">
        <f>AVERAGE(O29:S29)</f>
        <v>-2.399606688</v>
      </c>
      <c r="U29" s="90" t="s">
        <v>7</v>
      </c>
      <c r="V29" s="123">
        <v>-0.49475279999999999</v>
      </c>
      <c r="W29" s="124">
        <v>-0.21763842</v>
      </c>
      <c r="X29" s="124">
        <v>-0.17711572</v>
      </c>
      <c r="Y29" s="124">
        <v>-0.30133687999999997</v>
      </c>
      <c r="Z29" s="124">
        <v>-0.39522279999999999</v>
      </c>
      <c r="AA29" s="125">
        <f>AVERAGE(V29:Z29)</f>
        <v>-0.31721332400000002</v>
      </c>
      <c r="AB29" s="90" t="s">
        <v>7</v>
      </c>
    </row>
    <row r="30" spans="1:32" x14ac:dyDescent="0.25">
      <c r="A30" s="21" t="s">
        <v>15</v>
      </c>
      <c r="B30" s="12"/>
      <c r="C30" s="13"/>
      <c r="D30" s="13"/>
      <c r="E30" s="13"/>
      <c r="F30" s="13"/>
      <c r="G30" s="14" t="s">
        <v>7</v>
      </c>
      <c r="H30" s="126">
        <v>-2.0343179999999998</v>
      </c>
      <c r="I30" s="127">
        <v>-3.2097266000000002</v>
      </c>
      <c r="J30" s="127">
        <v>-3.6743825399999999</v>
      </c>
      <c r="K30" s="127">
        <v>-2.7139913999999998</v>
      </c>
      <c r="L30" s="127">
        <v>-2.5947424799999999</v>
      </c>
      <c r="M30" s="128">
        <f>AVERAGE(H30:L30)</f>
        <v>-2.8454322040000002</v>
      </c>
      <c r="N30" s="22" t="s">
        <v>7</v>
      </c>
      <c r="O30" s="126">
        <v>-2.2055781799999998</v>
      </c>
      <c r="P30" s="127">
        <v>-2.6443568599999998</v>
      </c>
      <c r="Q30" s="127">
        <v>0.70393318000000005</v>
      </c>
      <c r="R30" s="127">
        <v>-3.0760326199999999</v>
      </c>
      <c r="S30" s="127">
        <v>-2.4777701400000001</v>
      </c>
      <c r="T30" s="128">
        <f>AVERAGE(O30:S30)</f>
        <v>-1.939960924</v>
      </c>
      <c r="U30" s="22" t="s">
        <v>7</v>
      </c>
      <c r="V30" s="126">
        <v>7.8545999999999998E-4</v>
      </c>
      <c r="W30" s="127">
        <v>0.14103089999999999</v>
      </c>
      <c r="X30" s="127">
        <v>-2.1047179999999999E-2</v>
      </c>
      <c r="Y30" s="127">
        <v>-6.1202260000000001E-2</v>
      </c>
      <c r="Z30" s="127">
        <v>-2.9039800000000001E-2</v>
      </c>
      <c r="AA30" s="128">
        <f>AVERAGE(V30:Z30)</f>
        <v>6.1054239999999947E-3</v>
      </c>
      <c r="AB30" s="22" t="s">
        <v>7</v>
      </c>
    </row>
    <row r="31" spans="1:32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32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</row>
  </sheetData>
  <mergeCells count="13">
    <mergeCell ref="V8:AB8"/>
    <mergeCell ref="V20:AB20"/>
    <mergeCell ref="B7:AA7"/>
    <mergeCell ref="B19:AB19"/>
    <mergeCell ref="H20:N20"/>
    <mergeCell ref="A31:U31"/>
    <mergeCell ref="A32:U32"/>
    <mergeCell ref="A3:U3"/>
    <mergeCell ref="B8:G8"/>
    <mergeCell ref="H8:N8"/>
    <mergeCell ref="O8:U8"/>
    <mergeCell ref="B20:G20"/>
    <mergeCell ref="O20:U20"/>
  </mergeCells>
  <pageMargins left="0.7" right="0.7" top="0.75" bottom="0.75" header="0.3" footer="0.3"/>
  <pageSetup scale="66" orientation="landscape" r:id="rId1"/>
  <ignoredErrors>
    <ignoredError sqref="AA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8"/>
  <sheetViews>
    <sheetView zoomScale="85" zoomScaleNormal="85" workbookViewId="0"/>
  </sheetViews>
  <sheetFormatPr defaultRowHeight="15" x14ac:dyDescent="0.25"/>
  <cols>
    <col min="1" max="1" width="27.85546875" bestFit="1" customWidth="1"/>
    <col min="2" max="3" width="8.7109375" style="25"/>
    <col min="4" max="4" width="4.42578125" style="25" bestFit="1" customWidth="1"/>
    <col min="5" max="6" width="8.7109375" style="25"/>
    <col min="7" max="7" width="4.42578125" style="25" bestFit="1" customWidth="1"/>
    <col min="8" max="8" width="1.5703125" style="25" customWidth="1"/>
    <col min="9" max="9" width="6" style="25" bestFit="1" customWidth="1"/>
    <col min="10" max="10" width="5.42578125" style="26" bestFit="1" customWidth="1"/>
    <col min="11" max="11" width="1.5703125" customWidth="1"/>
    <col min="14" max="14" width="4.42578125" customWidth="1"/>
    <col min="16" max="16" width="9.28515625" customWidth="1"/>
    <col min="17" max="17" width="4.42578125" bestFit="1" customWidth="1"/>
    <col min="18" max="18" width="1.5703125" customWidth="1"/>
    <col min="19" max="19" width="6.140625" bestFit="1" customWidth="1"/>
    <col min="20" max="20" width="5.42578125" bestFit="1" customWidth="1"/>
  </cols>
  <sheetData>
    <row r="1" spans="1:23" x14ac:dyDescent="0.25">
      <c r="A1" t="s">
        <v>59</v>
      </c>
    </row>
    <row r="3" spans="1:23" x14ac:dyDescent="0.25">
      <c r="A3" t="s">
        <v>43</v>
      </c>
    </row>
    <row r="4" spans="1:23" x14ac:dyDescent="0.25">
      <c r="A4" t="s">
        <v>57</v>
      </c>
    </row>
    <row r="5" spans="1:23" x14ac:dyDescent="0.25">
      <c r="A5" t="s">
        <v>58</v>
      </c>
    </row>
    <row r="6" spans="1:23" x14ac:dyDescent="0.25">
      <c r="A6" t="s">
        <v>42</v>
      </c>
    </row>
    <row r="7" spans="1:23" x14ac:dyDescent="0.25">
      <c r="A7" t="s">
        <v>44</v>
      </c>
    </row>
    <row r="8" spans="1:23" x14ac:dyDescent="0.25">
      <c r="A8" s="28"/>
      <c r="B8" s="152" t="s">
        <v>6</v>
      </c>
      <c r="C8" s="153"/>
      <c r="D8" s="153"/>
      <c r="E8" s="153"/>
      <c r="F8" s="153"/>
      <c r="G8" s="153"/>
      <c r="H8" s="153"/>
      <c r="I8" s="153"/>
      <c r="J8" s="154"/>
      <c r="K8" s="28"/>
      <c r="L8" s="152" t="s">
        <v>8</v>
      </c>
      <c r="M8" s="153"/>
      <c r="N8" s="153"/>
      <c r="O8" s="153"/>
      <c r="P8" s="153"/>
      <c r="Q8" s="153"/>
      <c r="R8" s="153"/>
      <c r="S8" s="153"/>
      <c r="T8" s="154"/>
    </row>
    <row r="9" spans="1:23" x14ac:dyDescent="0.25">
      <c r="A9" s="38"/>
      <c r="B9" s="82" t="s">
        <v>51</v>
      </c>
      <c r="C9" s="80" t="s">
        <v>54</v>
      </c>
      <c r="D9" s="93" t="s">
        <v>52</v>
      </c>
      <c r="E9" s="80" t="s">
        <v>51</v>
      </c>
      <c r="F9" s="80" t="s">
        <v>54</v>
      </c>
      <c r="G9" s="93" t="s">
        <v>52</v>
      </c>
      <c r="H9" s="80"/>
      <c r="I9" s="80" t="s">
        <v>9</v>
      </c>
      <c r="J9" s="42" t="s">
        <v>53</v>
      </c>
      <c r="K9" s="28"/>
      <c r="L9" s="81" t="s">
        <v>51</v>
      </c>
      <c r="M9" s="39" t="s">
        <v>54</v>
      </c>
      <c r="N9" s="92" t="s">
        <v>52</v>
      </c>
      <c r="O9" s="39" t="s">
        <v>51</v>
      </c>
      <c r="P9" s="39" t="s">
        <v>54</v>
      </c>
      <c r="Q9" s="92" t="s">
        <v>52</v>
      </c>
      <c r="R9" s="39"/>
      <c r="S9" s="39" t="s">
        <v>9</v>
      </c>
      <c r="T9" s="40" t="s">
        <v>53</v>
      </c>
      <c r="W9" s="95"/>
    </row>
    <row r="10" spans="1:23" x14ac:dyDescent="0.25">
      <c r="A10" s="41" t="s">
        <v>12</v>
      </c>
      <c r="B10" s="155" t="s">
        <v>23</v>
      </c>
      <c r="C10" s="156"/>
      <c r="D10" s="156"/>
      <c r="E10" s="157" t="s">
        <v>25</v>
      </c>
      <c r="F10" s="157"/>
      <c r="G10" s="157"/>
      <c r="H10" s="53"/>
      <c r="I10" s="53"/>
      <c r="J10" s="42"/>
      <c r="K10" s="28"/>
      <c r="L10" s="155" t="s">
        <v>24</v>
      </c>
      <c r="M10" s="156"/>
      <c r="N10" s="156"/>
      <c r="O10" s="157" t="s">
        <v>26</v>
      </c>
      <c r="P10" s="157"/>
      <c r="Q10" s="157"/>
      <c r="R10" s="53"/>
      <c r="S10" s="53"/>
      <c r="T10" s="42"/>
    </row>
    <row r="11" spans="1:23" x14ac:dyDescent="0.25">
      <c r="A11" s="59" t="s">
        <v>33</v>
      </c>
      <c r="B11" s="55"/>
      <c r="C11" s="60"/>
      <c r="D11" s="96"/>
      <c r="E11" s="60">
        <f>'supplementary table 1'!M10</f>
        <v>0.80743710140000002</v>
      </c>
      <c r="F11" s="60">
        <f>_xlfn.STDEV.S('supplementary table 1'!H10:L10)/SQRT(5)</f>
        <v>7.6516794960332493E-2</v>
      </c>
      <c r="G11" s="107">
        <v>5</v>
      </c>
      <c r="H11" s="60"/>
      <c r="I11" s="55"/>
      <c r="J11" s="61"/>
      <c r="K11" s="28"/>
      <c r="L11" s="55"/>
      <c r="M11" s="60"/>
      <c r="N11" s="96"/>
      <c r="O11" s="60">
        <f>'supplementary table 1'!M22</f>
        <v>0.86534725199999996</v>
      </c>
      <c r="P11" s="60">
        <f>_xlfn.STDEV.S('supplementary table 1'!H22:L22)/SQRT(5)</f>
        <v>6.8498785642094107E-2</v>
      </c>
      <c r="Q11" s="107">
        <v>5</v>
      </c>
      <c r="R11" s="60"/>
      <c r="S11" s="55"/>
      <c r="T11" s="61"/>
      <c r="W11" s="95"/>
    </row>
    <row r="12" spans="1:23" x14ac:dyDescent="0.25">
      <c r="A12" s="59" t="s">
        <v>34</v>
      </c>
      <c r="B12" s="55"/>
      <c r="C12" s="60"/>
      <c r="D12" s="56"/>
      <c r="E12" s="60">
        <f>'supplementary table 1'!M11</f>
        <v>-1.1884710557999998</v>
      </c>
      <c r="F12" s="60">
        <f>_xlfn.STDEV.S('supplementary table 1'!H11:L11)/SQRT(5)</f>
        <v>0.1304709629599817</v>
      </c>
      <c r="G12" s="108">
        <v>5</v>
      </c>
      <c r="H12" s="60"/>
      <c r="I12" s="55"/>
      <c r="J12" s="61"/>
      <c r="K12" s="28"/>
      <c r="L12" s="55"/>
      <c r="M12" s="60"/>
      <c r="N12" s="56"/>
      <c r="O12" s="60">
        <f>'supplementary table 1'!M23</f>
        <v>-1.5778036319999997</v>
      </c>
      <c r="P12" s="60">
        <f>_xlfn.STDEV.S('supplementary table 1'!H23:L23)/SQRT(5)</f>
        <v>0.12666281812514973</v>
      </c>
      <c r="Q12" s="108">
        <v>5</v>
      </c>
      <c r="R12" s="60"/>
      <c r="S12" s="55"/>
      <c r="T12" s="61"/>
      <c r="W12" s="95"/>
    </row>
    <row r="13" spans="1:23" x14ac:dyDescent="0.25">
      <c r="A13" s="62" t="s">
        <v>14</v>
      </c>
      <c r="B13" s="57"/>
      <c r="C13" s="63"/>
      <c r="D13" s="58"/>
      <c r="E13" s="63">
        <f>'supplementary table 1'!M12</f>
        <v>-0.38103395439999999</v>
      </c>
      <c r="F13" s="63">
        <f>_xlfn.STDEV.S('supplementary table 1'!H12:L12)/SQRT(5)</f>
        <v>7.7814957328977599E-2</v>
      </c>
      <c r="G13" s="109">
        <v>5</v>
      </c>
      <c r="H13" s="63"/>
      <c r="I13" s="57"/>
      <c r="J13" s="64"/>
      <c r="K13" s="28"/>
      <c r="L13" s="57"/>
      <c r="M13" s="63"/>
      <c r="N13" s="58"/>
      <c r="O13" s="63">
        <f>'supplementary table 1'!M24</f>
        <v>-0.71245638</v>
      </c>
      <c r="P13" s="63">
        <f>_xlfn.STDEV.S('supplementary table 1'!H24:L24)/SQRT(5)</f>
        <v>9.0828002258288867E-2</v>
      </c>
      <c r="Q13" s="109">
        <v>5</v>
      </c>
      <c r="R13" s="63"/>
      <c r="S13" s="57"/>
      <c r="T13" s="64"/>
    </row>
    <row r="14" spans="1:23" x14ac:dyDescent="0.25">
      <c r="A14" s="36" t="s">
        <v>11</v>
      </c>
      <c r="B14" s="34"/>
      <c r="C14" s="43"/>
      <c r="D14" s="43"/>
      <c r="E14" s="104"/>
      <c r="F14" s="104"/>
      <c r="G14" s="43"/>
      <c r="H14" s="33"/>
      <c r="I14" s="33"/>
      <c r="J14" s="37"/>
      <c r="K14" s="28"/>
      <c r="L14" s="34"/>
      <c r="M14" s="43"/>
      <c r="N14" s="43"/>
      <c r="O14" s="104"/>
      <c r="P14" s="104"/>
      <c r="Q14" s="43"/>
      <c r="R14" s="33"/>
      <c r="S14" s="33"/>
      <c r="T14" s="37"/>
      <c r="W14" s="95"/>
    </row>
    <row r="15" spans="1:23" x14ac:dyDescent="0.25">
      <c r="A15" s="65" t="s">
        <v>37</v>
      </c>
      <c r="B15" s="99">
        <f>'supplementary table 1'!G14</f>
        <v>34.791333334000001</v>
      </c>
      <c r="C15" s="100">
        <f>_xlfn.STDEV.S('supplementary table 1'!B14:F14)/SQRT(5)</f>
        <v>3.0363511730084092</v>
      </c>
      <c r="D15" s="98">
        <v>5</v>
      </c>
      <c r="E15" s="100">
        <f>'supplementary table 1'!M14</f>
        <v>18.88</v>
      </c>
      <c r="F15" s="100">
        <f>_xlfn.STDEV.S('supplementary table 1'!H14:L14)/SQRT(5)</f>
        <v>2.4361198656880605</v>
      </c>
      <c r="G15" s="98">
        <v>5</v>
      </c>
      <c r="H15" s="67"/>
      <c r="I15" s="99">
        <f>B15-E15</f>
        <v>15.911333334000002</v>
      </c>
      <c r="J15" s="110">
        <f>_xlfn.T.TEST('supplementary table 1'!B14:F14,'supplementary table 1'!H14:L14,2,3)</f>
        <v>3.8565029942232375E-3</v>
      </c>
      <c r="K15" s="28"/>
      <c r="L15" s="99">
        <f>'supplementary table 1'!G26</f>
        <v>41.152000000000001</v>
      </c>
      <c r="M15" s="100">
        <f>_xlfn.STDEV.S('supplementary table 1'!B26:F26)/SQRT(5)</f>
        <v>1.1486618301310447</v>
      </c>
      <c r="N15" s="98">
        <v>5</v>
      </c>
      <c r="O15" s="100">
        <f>'supplementary table 1'!M26</f>
        <v>24.347999999999999</v>
      </c>
      <c r="P15" s="100">
        <f>_xlfn.STDEV.S('supplementary table 1'!H26:L26)/SQRT(5)</f>
        <v>5.1824264587160309</v>
      </c>
      <c r="Q15" s="98">
        <v>5</v>
      </c>
      <c r="R15" s="67"/>
      <c r="S15" s="99">
        <f>L15-O15</f>
        <v>16.804000000000002</v>
      </c>
      <c r="T15" s="110">
        <f>_xlfn.T.TEST('supplementary table 1'!B26:F26,'supplementary table 1'!H26:L26,2,3)</f>
        <v>2.9848490106420791E-2</v>
      </c>
      <c r="W15" s="95"/>
    </row>
    <row r="16" spans="1:23" x14ac:dyDescent="0.25">
      <c r="A16" s="65" t="s">
        <v>3</v>
      </c>
      <c r="B16" s="101">
        <f>'supplementary table 1'!G15</f>
        <v>23.545333334000002</v>
      </c>
      <c r="C16" s="102">
        <f>_xlfn.STDEV.S('supplementary table 1'!B15:F15)/SQRT(5)</f>
        <v>3.09500486475409</v>
      </c>
      <c r="D16" s="97">
        <v>5</v>
      </c>
      <c r="E16" s="102">
        <f>'supplementary table 1'!M15</f>
        <v>18.684000000000005</v>
      </c>
      <c r="F16" s="102">
        <f>_xlfn.STDEV.S('supplementary table 1'!H15:L15)/SQRT(5)</f>
        <v>2.1236515721746749</v>
      </c>
      <c r="G16" s="97">
        <v>5</v>
      </c>
      <c r="H16" s="67"/>
      <c r="I16" s="101">
        <f>B16-E16</f>
        <v>4.8613333339999976</v>
      </c>
      <c r="J16" s="69">
        <f>_xlfn.T.TEST('supplementary table 1'!B15:F15,'supplementary table 1'!H15:L15,2,3)</f>
        <v>0.23588611049893857</v>
      </c>
      <c r="K16" s="28"/>
      <c r="L16" s="101">
        <f>'supplementary table 1'!G27</f>
        <v>20.327999999999999</v>
      </c>
      <c r="M16" s="102">
        <f>_xlfn.STDEV.S('supplementary table 1'!B27:F27)/SQRT(5)</f>
        <v>3.3829726572941738</v>
      </c>
      <c r="N16" s="97">
        <v>5</v>
      </c>
      <c r="O16" s="102">
        <f>'supplementary table 1'!M27</f>
        <v>16.360000000000003</v>
      </c>
      <c r="P16" s="102">
        <f>_xlfn.STDEV.S('supplementary table 1'!H27:L27)/SQRT(5)</f>
        <v>4.130075059850606</v>
      </c>
      <c r="Q16" s="97">
        <v>5</v>
      </c>
      <c r="R16" s="67"/>
      <c r="S16" s="101">
        <f>L16-O16</f>
        <v>3.9679999999999964</v>
      </c>
      <c r="T16" s="69">
        <f>_xlfn.T.TEST('supplementary table 1'!B27:F27,'supplementary table 1'!H27:L27,2,3)</f>
        <v>0.47938793436490545</v>
      </c>
      <c r="W16" s="95"/>
    </row>
    <row r="17" spans="1:23" x14ac:dyDescent="0.25">
      <c r="A17" s="65" t="s">
        <v>35</v>
      </c>
      <c r="B17" s="68"/>
      <c r="C17" s="67"/>
      <c r="D17" s="69"/>
      <c r="E17" s="67">
        <f>'supplementary table 1'!M16</f>
        <v>-0.99480653599999991</v>
      </c>
      <c r="F17" s="67">
        <f>_xlfn.STDEV.S('supplementary table 1'!H16:L16)/SQRT(5)</f>
        <v>0.15238798646376256</v>
      </c>
      <c r="G17" s="97">
        <v>5</v>
      </c>
      <c r="H17" s="67"/>
      <c r="I17" s="101"/>
      <c r="J17" s="69"/>
      <c r="K17" s="28"/>
      <c r="L17" s="68"/>
      <c r="M17" s="67"/>
      <c r="N17" s="69"/>
      <c r="O17" s="67">
        <f>'supplementary table 1'!M28</f>
        <v>-1.2661244</v>
      </c>
      <c r="P17" s="67">
        <f>_xlfn.STDEV.S('supplementary table 1'!H28:L28)/SQRT(5)</f>
        <v>0.24467453174950365</v>
      </c>
      <c r="Q17" s="97">
        <v>5</v>
      </c>
      <c r="R17" s="67"/>
      <c r="S17" s="101"/>
      <c r="T17" s="69"/>
      <c r="W17" s="95"/>
    </row>
    <row r="18" spans="1:23" x14ac:dyDescent="0.25">
      <c r="A18" s="65" t="s">
        <v>38</v>
      </c>
      <c r="B18" s="68"/>
      <c r="C18" s="67"/>
      <c r="D18" s="69"/>
      <c r="E18" s="67">
        <f>'supplementary table 1'!M17</f>
        <v>-1.7696805120000001</v>
      </c>
      <c r="F18" s="67">
        <f>_xlfn.STDEV.S('supplementary table 1'!H17:L17)/SQRT(5)</f>
        <v>0.17477635852052537</v>
      </c>
      <c r="G18" s="97">
        <v>5</v>
      </c>
      <c r="H18" s="67"/>
      <c r="I18" s="101"/>
      <c r="J18" s="69"/>
      <c r="K18" s="28"/>
      <c r="L18" s="68"/>
      <c r="M18" s="67"/>
      <c r="N18" s="69"/>
      <c r="O18" s="67">
        <f>'supplementary table 1'!M29</f>
        <v>-1.5793078039999997</v>
      </c>
      <c r="P18" s="67">
        <f>_xlfn.STDEV.S('supplementary table 1'!H29:L29)/SQRT(5)</f>
        <v>0.13127965836381336</v>
      </c>
      <c r="Q18" s="97">
        <v>5</v>
      </c>
      <c r="R18" s="67"/>
      <c r="S18" s="101"/>
      <c r="T18" s="69"/>
      <c r="W18" s="95"/>
    </row>
    <row r="19" spans="1:23" x14ac:dyDescent="0.25">
      <c r="A19" s="70" t="s">
        <v>15</v>
      </c>
      <c r="B19" s="71"/>
      <c r="C19" s="73"/>
      <c r="D19" s="72"/>
      <c r="E19" s="73">
        <f>'supplementary table 1'!M18</f>
        <v>-2.7644870480000003</v>
      </c>
      <c r="F19" s="73">
        <f>_xlfn.STDEV.S('supplementary table 1'!H18:L18)/SQRT(5)</f>
        <v>0.23292782618197788</v>
      </c>
      <c r="G19" s="106">
        <v>5</v>
      </c>
      <c r="H19" s="73"/>
      <c r="I19" s="103"/>
      <c r="J19" s="72"/>
      <c r="K19" s="28"/>
      <c r="L19" s="71"/>
      <c r="M19" s="73"/>
      <c r="N19" s="72"/>
      <c r="O19" s="73">
        <f>'supplementary table 1'!M30</f>
        <v>-2.8454322040000002</v>
      </c>
      <c r="P19" s="73">
        <f>_xlfn.STDEV.S('supplementary table 1'!H30:L30)/SQRT(5)</f>
        <v>0.27909651924714429</v>
      </c>
      <c r="Q19" s="106">
        <v>5</v>
      </c>
      <c r="R19" s="73"/>
      <c r="S19" s="103"/>
      <c r="T19" s="72"/>
      <c r="W19" s="95"/>
    </row>
    <row r="20" spans="1:23" x14ac:dyDescent="0.25">
      <c r="A20" s="44" t="s">
        <v>22</v>
      </c>
      <c r="B20" s="35"/>
      <c r="C20" s="32"/>
      <c r="D20" s="32"/>
      <c r="E20" s="32"/>
      <c r="F20" s="32"/>
      <c r="G20" s="32"/>
      <c r="H20" s="32"/>
      <c r="I20" s="47">
        <f>E13-E19</f>
        <v>2.3834530936000005</v>
      </c>
      <c r="J20" s="111">
        <f>_xlfn.T.TEST('supplementary table 1'!H12:L12,'supplementary table 1'!H18:L18,2,3)</f>
        <v>2.2494784145136453E-4</v>
      </c>
      <c r="K20" s="28"/>
      <c r="L20" s="35"/>
      <c r="M20" s="32"/>
      <c r="N20" s="32"/>
      <c r="O20" s="32"/>
      <c r="P20" s="32"/>
      <c r="Q20" s="32"/>
      <c r="R20" s="32"/>
      <c r="S20" s="47">
        <f>O13-O19</f>
        <v>2.1329758240000003</v>
      </c>
      <c r="T20" s="111">
        <f>_xlfn.T.TEST('supplementary table 1'!H24:L24,'supplementary table 1'!H30:L30,2,3)</f>
        <v>8.8618937668575226E-4</v>
      </c>
      <c r="W20" s="95"/>
    </row>
    <row r="21" spans="1:23" x14ac:dyDescent="0.25">
      <c r="A21" s="46"/>
      <c r="B21" s="47"/>
      <c r="C21" s="33"/>
      <c r="D21" s="33"/>
      <c r="E21" s="33"/>
      <c r="F21" s="33"/>
      <c r="G21" s="33"/>
      <c r="H21" s="33"/>
      <c r="I21" s="33"/>
      <c r="J21" s="37"/>
      <c r="K21" s="28"/>
      <c r="L21" s="47"/>
      <c r="M21" s="33"/>
      <c r="N21" s="33"/>
      <c r="O21" s="33"/>
      <c r="P21" s="33"/>
      <c r="Q21" s="33"/>
      <c r="R21" s="33"/>
      <c r="S21" s="33"/>
      <c r="T21" s="37"/>
      <c r="W21" s="95"/>
    </row>
    <row r="22" spans="1:23" x14ac:dyDescent="0.25">
      <c r="A22" s="41" t="s">
        <v>12</v>
      </c>
      <c r="B22" s="155" t="s">
        <v>23</v>
      </c>
      <c r="C22" s="156"/>
      <c r="D22" s="156"/>
      <c r="E22" s="151" t="s">
        <v>27</v>
      </c>
      <c r="F22" s="151"/>
      <c r="G22" s="151"/>
      <c r="H22" s="53"/>
      <c r="I22" s="53"/>
      <c r="J22" s="45"/>
      <c r="K22" s="28"/>
      <c r="L22" s="155" t="s">
        <v>24</v>
      </c>
      <c r="M22" s="156"/>
      <c r="N22" s="156"/>
      <c r="O22" s="151" t="s">
        <v>29</v>
      </c>
      <c r="P22" s="151"/>
      <c r="Q22" s="151"/>
      <c r="R22" s="53"/>
      <c r="S22" s="53"/>
      <c r="T22" s="45"/>
      <c r="W22" s="95"/>
    </row>
    <row r="23" spans="1:23" x14ac:dyDescent="0.25">
      <c r="A23" s="59" t="s">
        <v>33</v>
      </c>
      <c r="B23" s="55"/>
      <c r="C23" s="60"/>
      <c r="D23" s="96"/>
      <c r="E23" s="60">
        <f>'supplementary table 1'!T10</f>
        <v>-1.1389275999999993E-2</v>
      </c>
      <c r="F23" s="60">
        <f>_xlfn.STDEV.S('supplementary table 1'!O10:S10)/SQRT(5)</f>
        <v>8.1736628562036104E-2</v>
      </c>
      <c r="G23" s="107">
        <v>5</v>
      </c>
      <c r="H23" s="60"/>
      <c r="I23" s="55"/>
      <c r="J23" s="61"/>
      <c r="K23" s="28"/>
      <c r="L23" s="55"/>
      <c r="M23" s="60"/>
      <c r="N23" s="96"/>
      <c r="O23" s="60">
        <f>'supplementary table 1'!T22</f>
        <v>0.33587783199999999</v>
      </c>
      <c r="P23" s="60">
        <f>_xlfn.STDEV.S('supplementary table 1'!O22:S22)/SQRT(5)</f>
        <v>5.9624776280002477E-2</v>
      </c>
      <c r="Q23" s="107">
        <v>5</v>
      </c>
      <c r="R23" s="60"/>
      <c r="S23" s="55"/>
      <c r="T23" s="61"/>
      <c r="W23" s="95"/>
    </row>
    <row r="24" spans="1:23" x14ac:dyDescent="0.25">
      <c r="A24" s="59" t="s">
        <v>34</v>
      </c>
      <c r="B24" s="55"/>
      <c r="C24" s="60"/>
      <c r="D24" s="56"/>
      <c r="E24" s="60">
        <f>'supplementary table 1'!T11</f>
        <v>-2.47928426</v>
      </c>
      <c r="F24" s="60">
        <f>_xlfn.STDEV.S('supplementary table 1'!O11:S11)/SQRT(5)</f>
        <v>0.21786303342020821</v>
      </c>
      <c r="G24" s="108">
        <v>5</v>
      </c>
      <c r="H24" s="60"/>
      <c r="I24" s="55"/>
      <c r="J24" s="61"/>
      <c r="K24" s="28"/>
      <c r="L24" s="55"/>
      <c r="M24" s="60"/>
      <c r="N24" s="56"/>
      <c r="O24" s="60">
        <f>'supplementary table 1'!T23</f>
        <v>-2.4636935879999999</v>
      </c>
      <c r="P24" s="60">
        <f>_xlfn.STDEV.S('supplementary table 1'!O23:S23)/SQRT(5)</f>
        <v>0.29712605816562193</v>
      </c>
      <c r="Q24" s="108">
        <v>5</v>
      </c>
      <c r="R24" s="60"/>
      <c r="S24" s="55"/>
      <c r="T24" s="61"/>
      <c r="W24" s="95"/>
    </row>
    <row r="25" spans="1:23" x14ac:dyDescent="0.25">
      <c r="A25" s="62" t="s">
        <v>14</v>
      </c>
      <c r="B25" s="57"/>
      <c r="C25" s="63"/>
      <c r="D25" s="58"/>
      <c r="E25" s="63">
        <f>'supplementary table 1'!T12</f>
        <v>-2.4906735360000001</v>
      </c>
      <c r="F25" s="63">
        <f>_xlfn.STDEV.S('supplementary table 1'!O12:S12)/SQRT(5)</f>
        <v>0.16642619486173441</v>
      </c>
      <c r="G25" s="109">
        <v>5</v>
      </c>
      <c r="H25" s="63"/>
      <c r="I25" s="57"/>
      <c r="J25" s="64"/>
      <c r="K25" s="28"/>
      <c r="L25" s="57"/>
      <c r="M25" s="63"/>
      <c r="N25" s="58"/>
      <c r="O25" s="63">
        <f>'supplementary table 1'!T24</f>
        <v>-2.1278157559999999</v>
      </c>
      <c r="P25" s="63">
        <f>_xlfn.STDEV.S('supplementary table 1'!O24:S24)/SQRT(5)</f>
        <v>0.29351188477758428</v>
      </c>
      <c r="Q25" s="109">
        <v>5</v>
      </c>
      <c r="R25" s="63"/>
      <c r="S25" s="57"/>
      <c r="T25" s="64"/>
      <c r="W25" s="95"/>
    </row>
    <row r="26" spans="1:23" x14ac:dyDescent="0.25">
      <c r="A26" s="36" t="s">
        <v>11</v>
      </c>
      <c r="B26" s="34"/>
      <c r="C26" s="43"/>
      <c r="D26" s="43"/>
      <c r="E26" s="104"/>
      <c r="F26" s="104"/>
      <c r="G26" s="43"/>
      <c r="H26" s="33"/>
      <c r="I26" s="33"/>
      <c r="J26" s="37"/>
      <c r="K26" s="28"/>
      <c r="L26" s="34"/>
      <c r="M26" s="43"/>
      <c r="N26" s="43"/>
      <c r="O26" s="104"/>
      <c r="P26" s="104"/>
      <c r="Q26" s="43"/>
      <c r="R26" s="33"/>
      <c r="S26" s="33"/>
      <c r="T26" s="37"/>
      <c r="W26" s="95"/>
    </row>
    <row r="27" spans="1:23" x14ac:dyDescent="0.25">
      <c r="A27" s="65" t="s">
        <v>37</v>
      </c>
      <c r="B27" s="99">
        <f>B15</f>
        <v>34.791333334000001</v>
      </c>
      <c r="C27" s="100">
        <f>C15</f>
        <v>3.0363511730084092</v>
      </c>
      <c r="D27" s="98">
        <v>5</v>
      </c>
      <c r="E27" s="100">
        <f>'supplementary table 1'!T14</f>
        <v>29.9</v>
      </c>
      <c r="F27" s="100">
        <f>_xlfn.STDEV.S('supplementary table 1'!O14:S14)/SQRT(5)</f>
        <v>2.41968593003307</v>
      </c>
      <c r="G27" s="98">
        <v>5</v>
      </c>
      <c r="H27" s="67"/>
      <c r="I27" s="99">
        <f>B27-E27</f>
        <v>4.8913333340000023</v>
      </c>
      <c r="J27" s="66">
        <f>_xlfn.T.TEST('supplementary table 1'!B14:F14,'supplementary table 1'!O14:S14,2,3)</f>
        <v>0.24494570777777713</v>
      </c>
      <c r="K27" s="28"/>
      <c r="L27" s="99">
        <f t="shared" ref="L27:M28" si="0">L15</f>
        <v>41.152000000000001</v>
      </c>
      <c r="M27" s="100">
        <f t="shared" si="0"/>
        <v>1.1486618301310447</v>
      </c>
      <c r="N27" s="98"/>
      <c r="O27" s="100">
        <f>'supplementary table 1'!T26</f>
        <v>11.043999999999999</v>
      </c>
      <c r="P27" s="100">
        <f>_xlfn.STDEV.S('supplementary table 1'!O26:S26)/SQRT(5)</f>
        <v>3.1626533164417512</v>
      </c>
      <c r="Q27" s="98">
        <v>5</v>
      </c>
      <c r="R27" s="67"/>
      <c r="S27" s="99">
        <f>L27-O27</f>
        <v>30.108000000000004</v>
      </c>
      <c r="T27" s="110">
        <f>_xlfn.T.TEST('supplementary table 1'!B26:F26,'supplementary table 1'!O26:S26,2,3)</f>
        <v>2.7964604692609451E-4</v>
      </c>
      <c r="W27" s="95"/>
    </row>
    <row r="28" spans="1:23" x14ac:dyDescent="0.25">
      <c r="A28" s="65" t="s">
        <v>3</v>
      </c>
      <c r="B28" s="101">
        <f>B16</f>
        <v>23.545333334000002</v>
      </c>
      <c r="C28" s="102">
        <f>C16</f>
        <v>3.09500486475409</v>
      </c>
      <c r="D28" s="97">
        <v>5</v>
      </c>
      <c r="E28" s="102">
        <f>'supplementary table 1'!T15</f>
        <v>21.772000000000002</v>
      </c>
      <c r="F28" s="102">
        <f>_xlfn.STDEV.S('supplementary table 1'!O15:S15)/SQRT(5)</f>
        <v>1.0973349534212304</v>
      </c>
      <c r="G28" s="97">
        <v>5</v>
      </c>
      <c r="H28" s="67"/>
      <c r="I28" s="101">
        <f>B28-E28</f>
        <v>1.7733333340000001</v>
      </c>
      <c r="J28" s="69">
        <f>_xlfn.T.TEST('supplementary table 1'!B15:F15,'supplementary table 1'!O15:S15,2,3)</f>
        <v>0.61239632269021849</v>
      </c>
      <c r="K28" s="28"/>
      <c r="L28" s="101">
        <f t="shared" si="0"/>
        <v>20.327999999999999</v>
      </c>
      <c r="M28" s="102">
        <f t="shared" si="0"/>
        <v>3.3829726572941738</v>
      </c>
      <c r="N28" s="97"/>
      <c r="O28" s="102">
        <f>'supplementary table 1'!T27</f>
        <v>2.1040000000000001</v>
      </c>
      <c r="P28" s="102">
        <f>_xlfn.STDEV.S('supplementary table 1'!O27:S27)/SQRT(5)</f>
        <v>1.8463304146333073</v>
      </c>
      <c r="Q28" s="97">
        <v>5</v>
      </c>
      <c r="R28" s="67"/>
      <c r="S28" s="101">
        <f>L28-O28</f>
        <v>18.224</v>
      </c>
      <c r="T28" s="113">
        <f>_xlfn.T.TEST('supplementary table 1'!B27:F27,'supplementary table 1'!O27:S27,2,3)</f>
        <v>2.973865859443264E-3</v>
      </c>
      <c r="W28" s="95"/>
    </row>
    <row r="29" spans="1:23" x14ac:dyDescent="0.25">
      <c r="A29" s="65" t="s">
        <v>35</v>
      </c>
      <c r="B29" s="68"/>
      <c r="C29" s="67"/>
      <c r="D29" s="69"/>
      <c r="E29" s="67">
        <f>'supplementary table 1'!T16</f>
        <v>-8.5789811999999993E-2</v>
      </c>
      <c r="F29" s="67">
        <f>_xlfn.STDEV.S('supplementary table 1'!O16:S16)/SQRT(5)</f>
        <v>0.20019034372426625</v>
      </c>
      <c r="G29" s="97">
        <v>5</v>
      </c>
      <c r="H29" s="67"/>
      <c r="I29" s="101"/>
      <c r="J29" s="69"/>
      <c r="K29" s="28"/>
      <c r="L29" s="68"/>
      <c r="M29" s="67"/>
      <c r="N29" s="69"/>
      <c r="O29" s="67">
        <f>'supplementary table 1'!T28</f>
        <v>0.45964576399999996</v>
      </c>
      <c r="P29" s="67">
        <f>_xlfn.STDEV.S('supplementary table 1'!O28:S28)/SQRT(5)</f>
        <v>0.30868941565920976</v>
      </c>
      <c r="Q29" s="97">
        <v>5</v>
      </c>
      <c r="R29" s="67"/>
      <c r="S29" s="101"/>
      <c r="T29" s="69"/>
      <c r="W29" s="95"/>
    </row>
    <row r="30" spans="1:23" x14ac:dyDescent="0.25">
      <c r="A30" s="65" t="s">
        <v>38</v>
      </c>
      <c r="B30" s="68"/>
      <c r="C30" s="67"/>
      <c r="D30" s="69"/>
      <c r="E30" s="67">
        <f>'supplementary table 1'!T17</f>
        <v>-0.82539566000000009</v>
      </c>
      <c r="F30" s="67">
        <f>_xlfn.STDEV.S('supplementary table 1'!O17:S17)/SQRT(5)</f>
        <v>0.11438540744769113</v>
      </c>
      <c r="G30" s="97">
        <v>5</v>
      </c>
      <c r="H30" s="67"/>
      <c r="I30" s="101"/>
      <c r="J30" s="69"/>
      <c r="K30" s="28"/>
      <c r="L30" s="68"/>
      <c r="M30" s="67"/>
      <c r="N30" s="69"/>
      <c r="O30" s="67">
        <f>'supplementary table 1'!T29</f>
        <v>-2.399606688</v>
      </c>
      <c r="P30" s="67">
        <f>_xlfn.STDEV.S('supplementary table 1'!O29:S29)/SQRT(5)</f>
        <v>0.37891167010921634</v>
      </c>
      <c r="Q30" s="97">
        <v>5</v>
      </c>
      <c r="R30" s="67"/>
      <c r="S30" s="101"/>
      <c r="T30" s="69"/>
      <c r="W30" s="95"/>
    </row>
    <row r="31" spans="1:23" x14ac:dyDescent="0.25">
      <c r="A31" s="70" t="s">
        <v>15</v>
      </c>
      <c r="B31" s="71"/>
      <c r="C31" s="73"/>
      <c r="D31" s="72"/>
      <c r="E31" s="73">
        <f>'supplementary table 1'!T18</f>
        <v>-0.911185472</v>
      </c>
      <c r="F31" s="73">
        <f>_xlfn.STDEV.S('supplementary table 1'!O18:S18)/SQRT(5)</f>
        <v>9.1124568429171368E-2</v>
      </c>
      <c r="G31" s="106">
        <v>5</v>
      </c>
      <c r="H31" s="73"/>
      <c r="I31" s="103"/>
      <c r="J31" s="72"/>
      <c r="K31" s="28"/>
      <c r="L31" s="71"/>
      <c r="M31" s="73"/>
      <c r="N31" s="72"/>
      <c r="O31" s="73">
        <f>'supplementary table 1'!T30</f>
        <v>-1.939960924</v>
      </c>
      <c r="P31" s="73">
        <f>_xlfn.STDEV.S('supplementary table 1'!O30:S30)/SQRT(5)</f>
        <v>0.67589939509408847</v>
      </c>
      <c r="Q31" s="106">
        <v>5</v>
      </c>
      <c r="R31" s="73"/>
      <c r="S31" s="103"/>
      <c r="T31" s="72"/>
      <c r="W31" s="95"/>
    </row>
    <row r="32" spans="1:23" x14ac:dyDescent="0.25">
      <c r="A32" s="46" t="s">
        <v>22</v>
      </c>
      <c r="B32" s="35"/>
      <c r="C32" s="32"/>
      <c r="D32" s="32"/>
      <c r="E32" s="32"/>
      <c r="F32" s="32"/>
      <c r="G32" s="32"/>
      <c r="H32" s="32"/>
      <c r="I32" s="47">
        <f>E25-E31</f>
        <v>-1.579488064</v>
      </c>
      <c r="J32" s="111">
        <f>_xlfn.T.TEST('supplementary table 1'!O12:S12,'supplementary table 1'!O18:S18,2,3)</f>
        <v>1.3705158912906082E-4</v>
      </c>
      <c r="K32" s="28"/>
      <c r="L32" s="35"/>
      <c r="M32" s="32"/>
      <c r="N32" s="32"/>
      <c r="O32" s="32"/>
      <c r="P32" s="32"/>
      <c r="Q32" s="32"/>
      <c r="R32" s="32"/>
      <c r="S32" s="47">
        <f>O25-O31</f>
        <v>-0.18785483199999997</v>
      </c>
      <c r="T32" s="112">
        <f>_xlfn.T.TEST('supplementary table 1'!O24:S24,'supplementary table 1'!O30:S30,2,3)</f>
        <v>0.8081071276407521</v>
      </c>
      <c r="W32" s="95"/>
    </row>
    <row r="33" spans="1:23" x14ac:dyDescent="0.25">
      <c r="A33" s="46"/>
      <c r="B33" s="47"/>
      <c r="C33" s="33"/>
      <c r="D33" s="33"/>
      <c r="E33" s="33"/>
      <c r="F33" s="33"/>
      <c r="G33" s="33"/>
      <c r="H33" s="33"/>
      <c r="I33" s="33"/>
      <c r="J33" s="37"/>
      <c r="K33" s="28"/>
      <c r="L33" s="47"/>
      <c r="M33" s="33"/>
      <c r="N33" s="33"/>
      <c r="O33" s="33"/>
      <c r="P33" s="33"/>
      <c r="Q33" s="33"/>
      <c r="R33" s="33"/>
      <c r="S33" s="33"/>
      <c r="T33" s="37"/>
      <c r="W33" s="95"/>
    </row>
    <row r="34" spans="1:23" x14ac:dyDescent="0.25">
      <c r="A34" s="41" t="s">
        <v>12</v>
      </c>
      <c r="B34" s="155" t="s">
        <v>23</v>
      </c>
      <c r="C34" s="156"/>
      <c r="D34" s="156"/>
      <c r="E34" s="158" t="s">
        <v>28</v>
      </c>
      <c r="F34" s="158"/>
      <c r="G34" s="158"/>
      <c r="H34" s="53"/>
      <c r="I34" s="53"/>
      <c r="J34" s="45"/>
      <c r="K34" s="28"/>
      <c r="L34" s="155" t="s">
        <v>24</v>
      </c>
      <c r="M34" s="156"/>
      <c r="N34" s="156"/>
      <c r="O34" s="158" t="s">
        <v>30</v>
      </c>
      <c r="P34" s="158"/>
      <c r="Q34" s="158"/>
      <c r="R34" s="53"/>
      <c r="S34" s="53"/>
      <c r="T34" s="45"/>
      <c r="W34" s="95"/>
    </row>
    <row r="35" spans="1:23" x14ac:dyDescent="0.25">
      <c r="A35" s="59" t="s">
        <v>33</v>
      </c>
      <c r="B35" s="55"/>
      <c r="C35" s="60"/>
      <c r="D35" s="96"/>
      <c r="E35" s="60">
        <f>'supplementary table 1'!AA10</f>
        <v>1.1772439999999996E-3</v>
      </c>
      <c r="F35" s="60">
        <f>_xlfn.STDEV.S('supplementary table 1'!V10:Z10)/SQRT(5)</f>
        <v>7.456121154842707E-2</v>
      </c>
      <c r="G35" s="107">
        <v>5</v>
      </c>
      <c r="H35" s="60"/>
      <c r="I35" s="55"/>
      <c r="J35" s="61"/>
      <c r="K35" s="28"/>
      <c r="L35" s="55"/>
      <c r="M35" s="60"/>
      <c r="N35" s="96"/>
      <c r="O35" s="60">
        <f>'supplementary table 1'!AA22</f>
        <v>0.127250848</v>
      </c>
      <c r="P35" s="60">
        <f>_xlfn.STDEV.S('supplementary table 1'!V22:Z22)/SQRT(5)</f>
        <v>2.5668884951256136E-2</v>
      </c>
      <c r="Q35" s="107">
        <v>5</v>
      </c>
      <c r="R35" s="60"/>
      <c r="S35" s="55"/>
      <c r="T35" s="61"/>
      <c r="W35" s="95"/>
    </row>
    <row r="36" spans="1:23" x14ac:dyDescent="0.25">
      <c r="A36" s="59" t="s">
        <v>34</v>
      </c>
      <c r="B36" s="55"/>
      <c r="C36" s="60"/>
      <c r="D36" s="56"/>
      <c r="E36" s="60">
        <f>'supplementary table 1'!AA11</f>
        <v>-0.36268519999999999</v>
      </c>
      <c r="F36" s="60">
        <f>_xlfn.STDEV.S('supplementary table 1'!V11:Z11)/SQRT(5)</f>
        <v>3.8633685125296059E-2</v>
      </c>
      <c r="G36" s="108">
        <v>5</v>
      </c>
      <c r="H36" s="60"/>
      <c r="I36" s="55"/>
      <c r="J36" s="61"/>
      <c r="K36" s="28"/>
      <c r="L36" s="55"/>
      <c r="M36" s="60"/>
      <c r="N36" s="56"/>
      <c r="O36" s="60">
        <f>'supplementary table 1'!AA23</f>
        <v>-0.57618816399999995</v>
      </c>
      <c r="P36" s="60">
        <f>_xlfn.STDEV.S('supplementary table 1'!V23:Z23)/SQRT(5)</f>
        <v>6.8206212940132863E-2</v>
      </c>
      <c r="Q36" s="108">
        <v>5</v>
      </c>
      <c r="R36" s="60"/>
      <c r="S36" s="55"/>
      <c r="T36" s="61"/>
      <c r="W36" s="95"/>
    </row>
    <row r="37" spans="1:23" x14ac:dyDescent="0.25">
      <c r="A37" s="62" t="s">
        <v>14</v>
      </c>
      <c r="B37" s="57"/>
      <c r="C37" s="63"/>
      <c r="D37" s="58"/>
      <c r="E37" s="63">
        <f>'supplementary table 1'!AA12</f>
        <v>-0.36150795599999996</v>
      </c>
      <c r="F37" s="63">
        <f>_xlfn.STDEV.S('supplementary table 1'!V12:Z12)/SQRT(5)</f>
        <v>7.6945664254782137E-2</v>
      </c>
      <c r="G37" s="109">
        <v>5</v>
      </c>
      <c r="H37" s="63"/>
      <c r="I37" s="57"/>
      <c r="J37" s="64"/>
      <c r="K37" s="28"/>
      <c r="L37" s="57"/>
      <c r="M37" s="63"/>
      <c r="N37" s="58"/>
      <c r="O37" s="63">
        <f>'supplementary table 1'!AA24</f>
        <v>-0.44893731599999998</v>
      </c>
      <c r="P37" s="63">
        <f>_xlfn.STDEV.S('supplementary table 1'!V24:Z24)/SQRT(5)</f>
        <v>6.2999852712356641E-2</v>
      </c>
      <c r="Q37" s="109">
        <v>5</v>
      </c>
      <c r="R37" s="63"/>
      <c r="S37" s="57"/>
      <c r="T37" s="64"/>
      <c r="W37" s="95"/>
    </row>
    <row r="38" spans="1:23" x14ac:dyDescent="0.25">
      <c r="A38" s="36" t="s">
        <v>11</v>
      </c>
      <c r="B38" s="34"/>
      <c r="C38" s="43"/>
      <c r="D38" s="43"/>
      <c r="E38" s="104"/>
      <c r="F38" s="104"/>
      <c r="G38" s="43"/>
      <c r="H38" s="33"/>
      <c r="I38" s="33"/>
      <c r="J38" s="37"/>
      <c r="K38" s="28"/>
      <c r="L38" s="34"/>
      <c r="M38" s="43"/>
      <c r="N38" s="43"/>
      <c r="O38" s="104"/>
      <c r="P38" s="104"/>
      <c r="Q38" s="43"/>
      <c r="R38" s="33"/>
      <c r="S38" s="33"/>
      <c r="T38" s="37"/>
      <c r="W38" s="95"/>
    </row>
    <row r="39" spans="1:23" x14ac:dyDescent="0.25">
      <c r="A39" s="65" t="s">
        <v>37</v>
      </c>
      <c r="B39" s="99">
        <f>B15</f>
        <v>34.791333334000001</v>
      </c>
      <c r="C39" s="100">
        <f>C15</f>
        <v>3.0363511730084092</v>
      </c>
      <c r="D39" s="98">
        <v>5</v>
      </c>
      <c r="E39" s="100">
        <f>'supplementary table 1'!AA14</f>
        <v>33.544000000000004</v>
      </c>
      <c r="F39" s="100">
        <f>_xlfn.STDEV.S('supplementary table 1'!V14:Z14)/SQRT(5)</f>
        <v>3.0203668651340889</v>
      </c>
      <c r="G39" s="98">
        <v>5</v>
      </c>
      <c r="H39" s="67"/>
      <c r="I39" s="129">
        <f>B39-E39</f>
        <v>1.2473333339999968</v>
      </c>
      <c r="J39" s="66">
        <f>_xlfn.T.TEST('supplementary table 1'!B14:F14,'supplementary table 1'!V14:Z14,2,3)</f>
        <v>0.77827258573845304</v>
      </c>
      <c r="K39" s="28"/>
      <c r="L39" s="99">
        <f t="shared" ref="L39:M40" si="1">L15</f>
        <v>41.152000000000001</v>
      </c>
      <c r="M39" s="100">
        <f t="shared" si="1"/>
        <v>1.1486618301310447</v>
      </c>
      <c r="N39" s="98">
        <v>5</v>
      </c>
      <c r="O39" s="100">
        <f>'supplementary table 1'!AA26</f>
        <v>27.923999999999999</v>
      </c>
      <c r="P39" s="100">
        <f>_xlfn.STDEV.S('supplementary table 1'!V26:Z26)/SQRT(5)</f>
        <v>6.569600901120249</v>
      </c>
      <c r="Q39" s="98">
        <v>5</v>
      </c>
      <c r="R39" s="67"/>
      <c r="S39" s="129">
        <f>L39-O39</f>
        <v>13.228000000000002</v>
      </c>
      <c r="T39" s="66">
        <f>_xlfn.T.TEST('supplementary table 1'!B26:F26,'supplementary table 1'!V26:Z26,2,3)</f>
        <v>0.11426141918037297</v>
      </c>
      <c r="W39" s="95"/>
    </row>
    <row r="40" spans="1:23" x14ac:dyDescent="0.25">
      <c r="A40" s="65" t="s">
        <v>3</v>
      </c>
      <c r="B40" s="101">
        <f>B16</f>
        <v>23.545333334000002</v>
      </c>
      <c r="C40" s="102">
        <f>C16</f>
        <v>3.09500486475409</v>
      </c>
      <c r="D40" s="97">
        <v>5</v>
      </c>
      <c r="E40" s="102">
        <f>'supplementary table 1'!AA15</f>
        <v>26.583999999999996</v>
      </c>
      <c r="F40" s="102">
        <f>_xlfn.STDEV.S('supplementary table 1'!V15:Z15)/SQRT(5)</f>
        <v>2.6577313633999995</v>
      </c>
      <c r="G40" s="97">
        <v>5</v>
      </c>
      <c r="H40" s="67"/>
      <c r="I40" s="68">
        <f>B40-E40</f>
        <v>-3.0386666659999939</v>
      </c>
      <c r="J40" s="69">
        <f>_xlfn.T.TEST('supplementary table 1'!B15:F15,'supplementary table 1'!V15:Z15,2,3)</f>
        <v>0.47813994917741687</v>
      </c>
      <c r="K40" s="28"/>
      <c r="L40" s="101">
        <f t="shared" si="1"/>
        <v>20.327999999999999</v>
      </c>
      <c r="M40" s="102">
        <f t="shared" si="1"/>
        <v>3.3829726572941738</v>
      </c>
      <c r="N40" s="97">
        <v>5</v>
      </c>
      <c r="O40" s="102">
        <f>'supplementary table 1'!AA27</f>
        <v>21.411999999999999</v>
      </c>
      <c r="P40" s="102">
        <f>_xlfn.STDEV.S('supplementary table 1'!V27:Z27)/SQRT(5)</f>
        <v>6.2744516891916549</v>
      </c>
      <c r="Q40" s="97">
        <v>5</v>
      </c>
      <c r="R40" s="67"/>
      <c r="S40" s="68">
        <f>L40-O40</f>
        <v>-1.0839999999999996</v>
      </c>
      <c r="T40" s="69">
        <f>_xlfn.T.TEST('supplementary table 1'!B27:F27,'supplementary table 1'!V27:Z27,2,3)</f>
        <v>0.88400330869804433</v>
      </c>
      <c r="W40" s="95"/>
    </row>
    <row r="41" spans="1:23" x14ac:dyDescent="0.25">
      <c r="A41" s="65" t="s">
        <v>35</v>
      </c>
      <c r="B41" s="68"/>
      <c r="C41" s="67"/>
      <c r="D41" s="69"/>
      <c r="E41" s="67">
        <f>'supplementary table 1'!AA16</f>
        <v>0.51653228800000006</v>
      </c>
      <c r="F41" s="67">
        <f>_xlfn.STDEV.S('supplementary table 1'!V16:Z16)/SQRT(5)</f>
        <v>0.14281457246540261</v>
      </c>
      <c r="G41" s="97">
        <v>5</v>
      </c>
      <c r="H41" s="67"/>
      <c r="I41" s="68"/>
      <c r="J41" s="69"/>
      <c r="K41" s="28"/>
      <c r="L41" s="68"/>
      <c r="M41" s="67"/>
      <c r="N41" s="69"/>
      <c r="O41" s="67">
        <f>'supplementary table 1'!AA28</f>
        <v>0.32331874799999999</v>
      </c>
      <c r="P41" s="67">
        <f>_xlfn.STDEV.S('supplementary table 1'!V28:Z28)/SQRT(5)</f>
        <v>5.8154448918775109E-2</v>
      </c>
      <c r="Q41" s="97">
        <v>5</v>
      </c>
      <c r="R41" s="67"/>
      <c r="S41" s="68"/>
      <c r="T41" s="69"/>
      <c r="W41" s="95"/>
    </row>
    <row r="42" spans="1:23" x14ac:dyDescent="0.25">
      <c r="A42" s="65" t="s">
        <v>38</v>
      </c>
      <c r="B42" s="68"/>
      <c r="C42" s="67"/>
      <c r="D42" s="69"/>
      <c r="E42" s="67">
        <f>'supplementary table 1'!AA17</f>
        <v>-0.59106477599999996</v>
      </c>
      <c r="F42" s="67">
        <f>_xlfn.STDEV.S('supplementary table 1'!V17:Z17)/SQRT(5)</f>
        <v>0.11720269419564426</v>
      </c>
      <c r="G42" s="97">
        <v>5</v>
      </c>
      <c r="H42" s="67"/>
      <c r="I42" s="68"/>
      <c r="J42" s="69"/>
      <c r="K42" s="28"/>
      <c r="L42" s="68"/>
      <c r="M42" s="67"/>
      <c r="N42" s="69"/>
      <c r="O42" s="67">
        <f>'supplementary table 1'!AA29</f>
        <v>-0.31721332400000002</v>
      </c>
      <c r="P42" s="67">
        <f>_xlfn.STDEV.S('supplementary table 1'!V29:Z29)/SQRT(5)</f>
        <v>5.8051832663312278E-2</v>
      </c>
      <c r="Q42" s="97">
        <v>5</v>
      </c>
      <c r="R42" s="67"/>
      <c r="S42" s="68"/>
      <c r="T42" s="69"/>
      <c r="W42" s="95"/>
    </row>
    <row r="43" spans="1:23" x14ac:dyDescent="0.25">
      <c r="A43" s="70" t="s">
        <v>15</v>
      </c>
      <c r="B43" s="71"/>
      <c r="C43" s="73"/>
      <c r="D43" s="72"/>
      <c r="E43" s="73">
        <f>'supplementary table 1'!AA18</f>
        <v>-7.4532487999999994E-2</v>
      </c>
      <c r="F43" s="73">
        <f>_xlfn.STDEV.S('supplementary table 1'!V18:Z18)/SQRT(5)</f>
        <v>0.16966972800480506</v>
      </c>
      <c r="G43" s="106">
        <v>5</v>
      </c>
      <c r="H43" s="73"/>
      <c r="I43" s="71"/>
      <c r="J43" s="72"/>
      <c r="K43" s="28"/>
      <c r="L43" s="71"/>
      <c r="M43" s="73"/>
      <c r="N43" s="72"/>
      <c r="O43" s="73">
        <f>'supplementary table 1'!AA30</f>
        <v>6.1054239999999947E-3</v>
      </c>
      <c r="P43" s="73">
        <f>_xlfn.STDEV.S('supplementary table 1'!V30:Z30)/SQRT(5)</f>
        <v>3.5168139764723633E-2</v>
      </c>
      <c r="Q43" s="106">
        <v>5</v>
      </c>
      <c r="R43" s="73"/>
      <c r="S43" s="71"/>
      <c r="T43" s="72"/>
      <c r="W43" s="95"/>
    </row>
    <row r="44" spans="1:23" x14ac:dyDescent="0.25">
      <c r="A44" s="46" t="s">
        <v>22</v>
      </c>
      <c r="B44" s="35"/>
      <c r="C44" s="32"/>
      <c r="D44" s="32"/>
      <c r="E44" s="32"/>
      <c r="F44" s="32"/>
      <c r="G44" s="32"/>
      <c r="H44" s="32"/>
      <c r="I44" s="47">
        <f>E37-E43</f>
        <v>-0.28697546799999996</v>
      </c>
      <c r="J44" s="112">
        <f>_xlfn.T.TEST('supplementary table 1'!V12:Z12,'supplementary table 1'!V18:Z18,2,3)</f>
        <v>0.17808255492998268</v>
      </c>
      <c r="K44" s="28"/>
      <c r="L44" s="35"/>
      <c r="M44" s="32"/>
      <c r="N44" s="32"/>
      <c r="O44" s="32"/>
      <c r="P44" s="32"/>
      <c r="Q44" s="32"/>
      <c r="R44" s="32"/>
      <c r="S44" s="47">
        <f>O37-O43</f>
        <v>-0.45504273999999995</v>
      </c>
      <c r="T44" s="111">
        <f>_xlfn.T.TEST('supplementary table 1'!V24:Z24,'supplementary table 1'!V30:Z30,2,3)</f>
        <v>6.2311201982414633E-4</v>
      </c>
      <c r="W44" s="95"/>
    </row>
    <row r="45" spans="1:23" x14ac:dyDescent="0.25">
      <c r="A45" s="44"/>
      <c r="B45" s="35"/>
      <c r="C45" s="32"/>
      <c r="D45" s="32"/>
      <c r="E45" s="32"/>
      <c r="F45" s="32"/>
      <c r="G45" s="32"/>
      <c r="H45" s="32"/>
      <c r="I45" s="32"/>
      <c r="J45" s="45"/>
      <c r="K45" s="28"/>
      <c r="L45" s="35"/>
      <c r="M45" s="32"/>
      <c r="N45" s="32"/>
      <c r="O45" s="32"/>
      <c r="P45" s="32"/>
      <c r="Q45" s="32"/>
      <c r="R45" s="32"/>
      <c r="S45" s="32"/>
      <c r="T45" s="45"/>
      <c r="W45" s="95"/>
    </row>
    <row r="46" spans="1:23" x14ac:dyDescent="0.25">
      <c r="A46" s="41" t="s">
        <v>12</v>
      </c>
      <c r="B46" s="151" t="s">
        <v>27</v>
      </c>
      <c r="C46" s="151"/>
      <c r="D46" s="151"/>
      <c r="E46" s="158" t="s">
        <v>28</v>
      </c>
      <c r="F46" s="158"/>
      <c r="G46" s="158"/>
      <c r="H46" s="53"/>
      <c r="I46" s="53"/>
      <c r="J46" s="45"/>
      <c r="K46" s="28"/>
      <c r="L46" s="151" t="s">
        <v>29</v>
      </c>
      <c r="M46" s="151"/>
      <c r="N46" s="151"/>
      <c r="O46" s="158" t="s">
        <v>30</v>
      </c>
      <c r="P46" s="158"/>
      <c r="Q46" s="158"/>
      <c r="R46" s="53"/>
      <c r="S46" s="53"/>
      <c r="T46" s="45"/>
      <c r="W46" s="95"/>
    </row>
    <row r="47" spans="1:23" x14ac:dyDescent="0.25">
      <c r="A47" s="59" t="s">
        <v>33</v>
      </c>
      <c r="B47" s="55">
        <f t="shared" ref="B47:C49" si="2">E23</f>
        <v>-1.1389275999999993E-2</v>
      </c>
      <c r="C47" s="60">
        <f t="shared" si="2"/>
        <v>8.1736628562036104E-2</v>
      </c>
      <c r="D47" s="107">
        <v>5</v>
      </c>
      <c r="E47" s="60">
        <f t="shared" ref="E47:F49" si="3">E35</f>
        <v>1.1772439999999996E-3</v>
      </c>
      <c r="F47" s="60">
        <f t="shared" si="3"/>
        <v>7.456121154842707E-2</v>
      </c>
      <c r="G47" s="107">
        <v>5</v>
      </c>
      <c r="H47" s="60"/>
      <c r="I47" s="55">
        <f>B47-E47</f>
        <v>-1.2566519999999992E-2</v>
      </c>
      <c r="J47" s="56">
        <f>_xlfn.T.TEST('supplementary table 1'!O10:S10,'supplementary table 1'!V10:Z10,2,3)</f>
        <v>0.91238875468103353</v>
      </c>
      <c r="K47" s="28"/>
      <c r="L47" s="55">
        <f t="shared" ref="L47:M49" si="4">O23</f>
        <v>0.33587783199999999</v>
      </c>
      <c r="M47" s="60">
        <f t="shared" si="4"/>
        <v>5.9624776280002477E-2</v>
      </c>
      <c r="N47" s="107">
        <v>5</v>
      </c>
      <c r="O47" s="60">
        <f t="shared" ref="O47:P49" si="5">O35</f>
        <v>0.127250848</v>
      </c>
      <c r="P47" s="60">
        <f t="shared" si="5"/>
        <v>2.5668884951256136E-2</v>
      </c>
      <c r="Q47" s="107">
        <v>5</v>
      </c>
      <c r="R47" s="60"/>
      <c r="S47" s="55">
        <f>L47-O47</f>
        <v>0.20862698399999999</v>
      </c>
      <c r="T47" s="119">
        <f>_xlfn.T.TEST('supplementary table 1'!O22:S22,'supplementary table 1'!V22:Z22,2,3)</f>
        <v>2.1006245138397175E-2</v>
      </c>
      <c r="W47" s="95"/>
    </row>
    <row r="48" spans="1:23" x14ac:dyDescent="0.25">
      <c r="A48" s="59" t="s">
        <v>34</v>
      </c>
      <c r="B48" s="55">
        <f t="shared" si="2"/>
        <v>-2.47928426</v>
      </c>
      <c r="C48" s="60">
        <f t="shared" si="2"/>
        <v>0.21786303342020821</v>
      </c>
      <c r="D48" s="108">
        <v>5</v>
      </c>
      <c r="E48" s="60">
        <f t="shared" si="3"/>
        <v>-0.36268519999999999</v>
      </c>
      <c r="F48" s="60">
        <f t="shared" si="3"/>
        <v>3.8633685125296059E-2</v>
      </c>
      <c r="G48" s="108">
        <v>5</v>
      </c>
      <c r="H48" s="60"/>
      <c r="I48" s="55">
        <f>B48-E48</f>
        <v>-2.11659906</v>
      </c>
      <c r="J48" s="119">
        <f>_xlfn.T.TEST('supplementary table 1'!O11:S11,'supplementary table 1'!V11:Z11,2,3)</f>
        <v>4.9401250960300221E-4</v>
      </c>
      <c r="K48" s="28"/>
      <c r="L48" s="55">
        <f t="shared" si="4"/>
        <v>-2.4636935879999999</v>
      </c>
      <c r="M48" s="60">
        <f t="shared" si="4"/>
        <v>0.29712605816562193</v>
      </c>
      <c r="N48" s="108">
        <v>5</v>
      </c>
      <c r="O48" s="60">
        <f t="shared" si="5"/>
        <v>-0.57618816399999995</v>
      </c>
      <c r="P48" s="60">
        <f t="shared" si="5"/>
        <v>6.8206212940132863E-2</v>
      </c>
      <c r="Q48" s="108">
        <v>5</v>
      </c>
      <c r="R48" s="60"/>
      <c r="S48" s="55">
        <f>L48-O48</f>
        <v>-1.887505424</v>
      </c>
      <c r="T48" s="119">
        <f>_xlfn.T.TEST('supplementary table 1'!O23:S23,'supplementary table 1'!V23:Z23,2,3)</f>
        <v>2.4704385472496056E-3</v>
      </c>
      <c r="W48" s="95"/>
    </row>
    <row r="49" spans="1:25" x14ac:dyDescent="0.25">
      <c r="A49" s="62" t="s">
        <v>14</v>
      </c>
      <c r="B49" s="57">
        <f t="shared" si="2"/>
        <v>-2.4906735360000001</v>
      </c>
      <c r="C49" s="63">
        <f t="shared" si="2"/>
        <v>0.16642619486173441</v>
      </c>
      <c r="D49" s="109">
        <v>5</v>
      </c>
      <c r="E49" s="63">
        <f t="shared" si="3"/>
        <v>-0.36150795599999996</v>
      </c>
      <c r="F49" s="63">
        <f t="shared" si="3"/>
        <v>7.6945664254782137E-2</v>
      </c>
      <c r="G49" s="109">
        <v>5</v>
      </c>
      <c r="H49" s="63"/>
      <c r="I49" s="57">
        <f>B49-E49</f>
        <v>-2.12916558</v>
      </c>
      <c r="J49" s="120">
        <f>_xlfn.T.TEST('supplementary table 1'!O12:S12,'supplementary table 1'!V12:Z12,2,3)</f>
        <v>3.7878631747029383E-5</v>
      </c>
      <c r="K49" s="28"/>
      <c r="L49" s="57">
        <f t="shared" si="4"/>
        <v>-2.1278157559999999</v>
      </c>
      <c r="M49" s="63">
        <f t="shared" si="4"/>
        <v>0.29351188477758428</v>
      </c>
      <c r="N49" s="109">
        <v>5</v>
      </c>
      <c r="O49" s="63">
        <f t="shared" si="5"/>
        <v>-0.44893731599999998</v>
      </c>
      <c r="P49" s="63">
        <f t="shared" si="5"/>
        <v>6.2999852712356641E-2</v>
      </c>
      <c r="Q49" s="109">
        <v>5</v>
      </c>
      <c r="R49" s="63"/>
      <c r="S49" s="57">
        <f>L49-O49</f>
        <v>-1.6788784400000001</v>
      </c>
      <c r="T49" s="120">
        <f>_xlfn.T.TEST('supplementary table 1'!O24:S24,'supplementary table 1'!V24:Z24,2,3)</f>
        <v>3.8480063078107146E-3</v>
      </c>
      <c r="W49" s="95"/>
    </row>
    <row r="50" spans="1:25" x14ac:dyDescent="0.25">
      <c r="A50" s="41" t="s">
        <v>11</v>
      </c>
      <c r="B50" s="116"/>
      <c r="C50" s="117"/>
      <c r="D50" s="115"/>
      <c r="E50" s="104"/>
      <c r="F50" s="104"/>
      <c r="G50" s="43"/>
      <c r="H50" s="33"/>
      <c r="I50" s="104"/>
      <c r="J50" s="112"/>
      <c r="K50" s="28"/>
      <c r="L50" s="116"/>
      <c r="M50" s="117"/>
      <c r="N50" s="115"/>
      <c r="O50" s="104"/>
      <c r="P50" s="104"/>
      <c r="Q50" s="43"/>
      <c r="R50" s="33"/>
      <c r="S50" s="104"/>
      <c r="T50" s="112"/>
      <c r="W50" s="95"/>
    </row>
    <row r="51" spans="1:25" x14ac:dyDescent="0.25">
      <c r="A51" s="65" t="s">
        <v>37</v>
      </c>
      <c r="B51" s="99">
        <f t="shared" ref="B51:C55" si="6">E27</f>
        <v>29.9</v>
      </c>
      <c r="C51" s="100">
        <f t="shared" si="6"/>
        <v>2.41968593003307</v>
      </c>
      <c r="D51" s="98">
        <v>5</v>
      </c>
      <c r="E51" s="100">
        <f t="shared" ref="E51:F55" si="7">E39</f>
        <v>33.544000000000004</v>
      </c>
      <c r="F51" s="100">
        <f t="shared" si="7"/>
        <v>3.0203668651340889</v>
      </c>
      <c r="G51" s="98">
        <v>5</v>
      </c>
      <c r="H51" s="67"/>
      <c r="I51" s="99">
        <f>B51-E51</f>
        <v>-3.6440000000000055</v>
      </c>
      <c r="J51" s="66">
        <f>_xlfn.T.TEST('supplementary table 1'!O14:S14,'supplementary table 1'!V14:Z14,2,3)</f>
        <v>0.37523266393700139</v>
      </c>
      <c r="K51" s="28"/>
      <c r="L51" s="99">
        <f t="shared" ref="L51:M55" si="8">O27</f>
        <v>11.043999999999999</v>
      </c>
      <c r="M51" s="100">
        <f t="shared" si="8"/>
        <v>3.1626533164417512</v>
      </c>
      <c r="N51" s="98">
        <v>5</v>
      </c>
      <c r="O51" s="100">
        <f t="shared" ref="O51:P55" si="9">O39</f>
        <v>27.923999999999999</v>
      </c>
      <c r="P51" s="100">
        <f t="shared" si="9"/>
        <v>6.569600901120249</v>
      </c>
      <c r="Q51" s="98">
        <v>5</v>
      </c>
      <c r="R51" s="67"/>
      <c r="S51" s="99">
        <f>L51-O51</f>
        <v>-16.880000000000003</v>
      </c>
      <c r="T51" s="66">
        <f>_xlfn.T.TEST('supplementary table 1'!O26:S26,'supplementary table 1'!V26:Z26,2,3)</f>
        <v>6.1637556984712558E-2</v>
      </c>
      <c r="W51" s="95"/>
    </row>
    <row r="52" spans="1:25" x14ac:dyDescent="0.25">
      <c r="A52" s="65" t="s">
        <v>3</v>
      </c>
      <c r="B52" s="101">
        <f t="shared" si="6"/>
        <v>21.772000000000002</v>
      </c>
      <c r="C52" s="102">
        <f t="shared" si="6"/>
        <v>1.0973349534212304</v>
      </c>
      <c r="D52" s="97">
        <v>5</v>
      </c>
      <c r="E52" s="102">
        <f t="shared" si="7"/>
        <v>26.583999999999996</v>
      </c>
      <c r="F52" s="102">
        <f t="shared" si="7"/>
        <v>2.6577313633999995</v>
      </c>
      <c r="G52" s="97">
        <v>5</v>
      </c>
      <c r="H52" s="67"/>
      <c r="I52" s="101">
        <f>B52-E52</f>
        <v>-4.8119999999999941</v>
      </c>
      <c r="J52" s="69">
        <f>_xlfn.T.TEST('supplementary table 1'!O15:S15,'supplementary table 1'!V15:Z15,2,3)</f>
        <v>0.15149380697460796</v>
      </c>
      <c r="K52" s="28"/>
      <c r="L52" s="101">
        <f t="shared" si="8"/>
        <v>2.1040000000000001</v>
      </c>
      <c r="M52" s="102">
        <f t="shared" si="8"/>
        <v>1.8463304146333073</v>
      </c>
      <c r="N52" s="97">
        <v>5</v>
      </c>
      <c r="O52" s="102">
        <f t="shared" si="9"/>
        <v>21.411999999999999</v>
      </c>
      <c r="P52" s="102">
        <f t="shared" si="9"/>
        <v>6.2744516891916549</v>
      </c>
      <c r="Q52" s="97">
        <v>5</v>
      </c>
      <c r="R52" s="67"/>
      <c r="S52" s="101">
        <f>L52-O52</f>
        <v>-19.308</v>
      </c>
      <c r="T52" s="113">
        <f>_xlfn.T.TEST('supplementary table 1'!O27:S27,'supplementary table 1'!V27:Z27,2,3)</f>
        <v>3.4422796477807077E-2</v>
      </c>
      <c r="W52" s="95"/>
    </row>
    <row r="53" spans="1:25" x14ac:dyDescent="0.25">
      <c r="A53" s="65" t="s">
        <v>35</v>
      </c>
      <c r="B53" s="68">
        <f t="shared" si="6"/>
        <v>-8.5789811999999993E-2</v>
      </c>
      <c r="C53" s="67">
        <f t="shared" si="6"/>
        <v>0.20019034372426625</v>
      </c>
      <c r="D53" s="97">
        <v>5</v>
      </c>
      <c r="E53" s="67">
        <f t="shared" si="7"/>
        <v>0.51653228800000006</v>
      </c>
      <c r="F53" s="67">
        <f t="shared" si="7"/>
        <v>0.14281457246540261</v>
      </c>
      <c r="G53" s="97">
        <v>5</v>
      </c>
      <c r="H53" s="67"/>
      <c r="I53" s="68">
        <f>B53-E53</f>
        <v>-0.60232210000000008</v>
      </c>
      <c r="J53" s="113">
        <f>_xlfn.T.TEST('supplementary table 1'!O16:S16,'supplementary table 1'!V16:Z16,2,3)</f>
        <v>4.3062131395502808E-2</v>
      </c>
      <c r="K53" s="28"/>
      <c r="L53" s="68">
        <f t="shared" si="8"/>
        <v>0.45964576399999996</v>
      </c>
      <c r="M53" s="67">
        <f t="shared" si="8"/>
        <v>0.30868941565920976</v>
      </c>
      <c r="N53" s="97">
        <v>5</v>
      </c>
      <c r="O53" s="67">
        <f t="shared" si="9"/>
        <v>0.32331874799999999</v>
      </c>
      <c r="P53" s="67">
        <f t="shared" si="9"/>
        <v>5.8154448918775109E-2</v>
      </c>
      <c r="Q53" s="97">
        <v>5</v>
      </c>
      <c r="R53" s="67"/>
      <c r="S53" s="68">
        <f>L53-O53</f>
        <v>0.13632701599999997</v>
      </c>
      <c r="T53" s="69">
        <f>_xlfn.T.TEST('supplementary table 1'!O28:S28,'supplementary table 1'!V28:Z28,2,3)</f>
        <v>0.68526294302292767</v>
      </c>
      <c r="W53" s="95"/>
    </row>
    <row r="54" spans="1:25" x14ac:dyDescent="0.25">
      <c r="A54" s="65" t="s">
        <v>38</v>
      </c>
      <c r="B54" s="68">
        <f t="shared" si="6"/>
        <v>-0.82539566000000009</v>
      </c>
      <c r="C54" s="67">
        <f t="shared" si="6"/>
        <v>0.11438540744769113</v>
      </c>
      <c r="D54" s="97">
        <v>5</v>
      </c>
      <c r="E54" s="67">
        <f t="shared" si="7"/>
        <v>-0.59106477599999996</v>
      </c>
      <c r="F54" s="67">
        <f t="shared" si="7"/>
        <v>0.11720269419564426</v>
      </c>
      <c r="G54" s="97">
        <v>5</v>
      </c>
      <c r="H54" s="67"/>
      <c r="I54" s="68">
        <f>B54-E54</f>
        <v>-0.23433088400000013</v>
      </c>
      <c r="J54" s="69">
        <f>_xlfn.T.TEST('supplementary table 1'!O17:S17,'supplementary table 1'!V17:Z17,2,3)</f>
        <v>0.19037124860534338</v>
      </c>
      <c r="K54" s="28"/>
      <c r="L54" s="68">
        <f t="shared" si="8"/>
        <v>-2.399606688</v>
      </c>
      <c r="M54" s="67">
        <f t="shared" si="8"/>
        <v>0.37891167010921634</v>
      </c>
      <c r="N54" s="97">
        <v>5</v>
      </c>
      <c r="O54" s="67">
        <f t="shared" si="9"/>
        <v>-0.31721332400000002</v>
      </c>
      <c r="P54" s="67">
        <f t="shared" si="9"/>
        <v>5.8051832663312278E-2</v>
      </c>
      <c r="Q54" s="97">
        <v>5</v>
      </c>
      <c r="R54" s="67"/>
      <c r="S54" s="68">
        <f>L54-O54</f>
        <v>-2.0823933640000001</v>
      </c>
      <c r="T54" s="113">
        <f>_xlfn.T.TEST('supplementary table 1'!O29:S29,'supplementary table 1'!V29:Z29,2,3)</f>
        <v>4.878088141788744E-3</v>
      </c>
      <c r="W54" s="95"/>
    </row>
    <row r="55" spans="1:25" x14ac:dyDescent="0.25">
      <c r="A55" s="70" t="s">
        <v>15</v>
      </c>
      <c r="B55" s="71">
        <f t="shared" si="6"/>
        <v>-0.911185472</v>
      </c>
      <c r="C55" s="73">
        <f t="shared" si="6"/>
        <v>9.1124568429171368E-2</v>
      </c>
      <c r="D55" s="106">
        <v>5</v>
      </c>
      <c r="E55" s="73">
        <f t="shared" si="7"/>
        <v>-7.4532487999999994E-2</v>
      </c>
      <c r="F55" s="73">
        <f t="shared" si="7"/>
        <v>0.16966972800480506</v>
      </c>
      <c r="G55" s="106">
        <v>5</v>
      </c>
      <c r="H55" s="73"/>
      <c r="I55" s="71">
        <f>B55-E55</f>
        <v>-0.83665298399999999</v>
      </c>
      <c r="J55" s="114">
        <f>_xlfn.T.TEST('supplementary table 1'!O18:S18,'supplementary table 1'!V18:Z18,2,3)</f>
        <v>4.6153601579480936E-3</v>
      </c>
      <c r="K55" s="28"/>
      <c r="L55" s="71">
        <f t="shared" si="8"/>
        <v>-1.939960924</v>
      </c>
      <c r="M55" s="73">
        <f t="shared" si="8"/>
        <v>0.67589939509408847</v>
      </c>
      <c r="N55" s="106">
        <v>5</v>
      </c>
      <c r="O55" s="73">
        <f t="shared" si="9"/>
        <v>6.1054239999999947E-3</v>
      </c>
      <c r="P55" s="73">
        <f t="shared" si="9"/>
        <v>3.5168139764723633E-2</v>
      </c>
      <c r="Q55" s="106">
        <v>5</v>
      </c>
      <c r="R55" s="73"/>
      <c r="S55" s="71">
        <f>L55-O55</f>
        <v>-1.946066348</v>
      </c>
      <c r="T55" s="114">
        <f>_xlfn.T.TEST('supplementary table 1'!O30:S30,'supplementary table 1'!V30:Z30,2,3)</f>
        <v>4.4935460899788768E-2</v>
      </c>
      <c r="W55" s="95"/>
    </row>
    <row r="56" spans="1:25" x14ac:dyDescent="0.25">
      <c r="A56" s="27"/>
      <c r="B56" s="4"/>
      <c r="C56" s="4"/>
      <c r="D56" s="4"/>
      <c r="E56" s="4"/>
      <c r="F56" s="4"/>
      <c r="G56" s="4"/>
      <c r="H56" s="4"/>
      <c r="I56" s="4"/>
      <c r="J56" s="4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A57" s="1"/>
      <c r="B57" s="29"/>
      <c r="C57" s="29"/>
      <c r="D57" s="29"/>
      <c r="E57" s="29"/>
      <c r="F57" s="29"/>
      <c r="G57" s="29"/>
      <c r="H57" s="29"/>
      <c r="I57" s="29"/>
      <c r="J57" s="30"/>
    </row>
    <row r="58" spans="1:25" x14ac:dyDescent="0.25">
      <c r="J58" s="118"/>
    </row>
  </sheetData>
  <mergeCells count="18">
    <mergeCell ref="L46:N46"/>
    <mergeCell ref="E46:G46"/>
    <mergeCell ref="B46:D46"/>
    <mergeCell ref="B8:J8"/>
    <mergeCell ref="L8:T8"/>
    <mergeCell ref="B10:D10"/>
    <mergeCell ref="E10:G10"/>
    <mergeCell ref="L10:N10"/>
    <mergeCell ref="O10:Q10"/>
    <mergeCell ref="O22:Q22"/>
    <mergeCell ref="L22:N22"/>
    <mergeCell ref="E22:G22"/>
    <mergeCell ref="B22:D22"/>
    <mergeCell ref="B34:D34"/>
    <mergeCell ref="E34:G34"/>
    <mergeCell ref="L34:N34"/>
    <mergeCell ref="O34:Q34"/>
    <mergeCell ref="O46:Q46"/>
  </mergeCells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8"/>
  <sheetViews>
    <sheetView zoomScaleNormal="100" zoomScaleSheetLayoutView="115" workbookViewId="0"/>
  </sheetViews>
  <sheetFormatPr defaultColWidth="8.7109375" defaultRowHeight="15" x14ac:dyDescent="0.25"/>
  <cols>
    <col min="1" max="1" width="23.85546875" style="1" bestFit="1" customWidth="1"/>
    <col min="2" max="13" width="5" style="1" customWidth="1"/>
    <col min="14" max="14" width="5.42578125" style="1" bestFit="1" customWidth="1"/>
    <col min="15" max="28" width="5" style="1" customWidth="1"/>
    <col min="29" max="29" width="1.5703125" style="1" customWidth="1"/>
    <col min="30" max="34" width="6.5703125" style="1" customWidth="1"/>
    <col min="35" max="16384" width="8.7109375" style="1"/>
  </cols>
  <sheetData>
    <row r="1" spans="1:34" x14ac:dyDescent="0.25">
      <c r="A1" s="1" t="s">
        <v>59</v>
      </c>
    </row>
    <row r="3" spans="1:34" x14ac:dyDescent="0.25">
      <c r="A3" s="1" t="s">
        <v>45</v>
      </c>
    </row>
    <row r="4" spans="1:34" x14ac:dyDescent="0.25">
      <c r="A4" s="1" t="s">
        <v>46</v>
      </c>
    </row>
    <row r="5" spans="1:34" x14ac:dyDescent="0.25">
      <c r="A5" s="1" t="s">
        <v>47</v>
      </c>
    </row>
    <row r="6" spans="1:34" x14ac:dyDescent="0.25">
      <c r="A6" s="1" t="s">
        <v>42</v>
      </c>
    </row>
    <row r="7" spans="1:34" x14ac:dyDescent="0.25">
      <c r="A7" s="132" t="s">
        <v>13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</row>
    <row r="8" spans="1:34" ht="15" customHeight="1" x14ac:dyDescent="0.25">
      <c r="A8" s="15"/>
      <c r="B8" s="148" t="s">
        <v>8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50"/>
      <c r="AC8" s="5"/>
      <c r="AD8" s="4"/>
      <c r="AE8" s="94"/>
      <c r="AF8" s="4"/>
      <c r="AG8" s="3"/>
      <c r="AH8" s="4"/>
    </row>
    <row r="9" spans="1:34" x14ac:dyDescent="0.25">
      <c r="A9" s="7"/>
      <c r="B9" s="139" t="s">
        <v>10</v>
      </c>
      <c r="C9" s="140"/>
      <c r="D9" s="140"/>
      <c r="E9" s="140"/>
      <c r="F9" s="140"/>
      <c r="G9" s="141"/>
      <c r="H9" s="142" t="s">
        <v>16</v>
      </c>
      <c r="I9" s="143"/>
      <c r="J9" s="143"/>
      <c r="K9" s="143"/>
      <c r="L9" s="143"/>
      <c r="M9" s="143"/>
      <c r="N9" s="144"/>
      <c r="O9" s="143" t="s">
        <v>17</v>
      </c>
      <c r="P9" s="143"/>
      <c r="Q9" s="143"/>
      <c r="R9" s="143"/>
      <c r="S9" s="143"/>
      <c r="T9" s="143"/>
      <c r="U9" s="144"/>
      <c r="V9" s="143" t="s">
        <v>18</v>
      </c>
      <c r="W9" s="143"/>
      <c r="X9" s="143"/>
      <c r="Y9" s="143"/>
      <c r="Z9" s="143"/>
      <c r="AA9" s="143"/>
      <c r="AB9" s="144"/>
      <c r="AE9" s="94"/>
      <c r="AG9" s="2"/>
    </row>
    <row r="10" spans="1:34" x14ac:dyDescent="0.25">
      <c r="A10" s="8" t="s">
        <v>12</v>
      </c>
      <c r="B10" s="16" t="s">
        <v>0</v>
      </c>
      <c r="C10" s="17" t="s">
        <v>1</v>
      </c>
      <c r="D10" s="17" t="s">
        <v>2</v>
      </c>
      <c r="E10" s="17" t="s">
        <v>19</v>
      </c>
      <c r="F10" s="17" t="s">
        <v>20</v>
      </c>
      <c r="G10" s="18" t="s">
        <v>51</v>
      </c>
      <c r="H10" s="17" t="s">
        <v>0</v>
      </c>
      <c r="I10" s="17" t="s">
        <v>1</v>
      </c>
      <c r="J10" s="17" t="s">
        <v>2</v>
      </c>
      <c r="K10" s="17" t="s">
        <v>19</v>
      </c>
      <c r="L10" s="17" t="s">
        <v>20</v>
      </c>
      <c r="M10" s="19" t="s">
        <v>51</v>
      </c>
      <c r="N10" s="20" t="s">
        <v>9</v>
      </c>
      <c r="O10" s="17" t="s">
        <v>0</v>
      </c>
      <c r="P10" s="17" t="s">
        <v>1</v>
      </c>
      <c r="Q10" s="17" t="s">
        <v>2</v>
      </c>
      <c r="R10" s="17" t="s">
        <v>19</v>
      </c>
      <c r="S10" s="17" t="s">
        <v>20</v>
      </c>
      <c r="T10" s="19" t="s">
        <v>51</v>
      </c>
      <c r="U10" s="20" t="s">
        <v>9</v>
      </c>
      <c r="V10" s="17" t="s">
        <v>0</v>
      </c>
      <c r="W10" s="17" t="s">
        <v>1</v>
      </c>
      <c r="X10" s="17" t="s">
        <v>2</v>
      </c>
      <c r="Y10" s="17" t="s">
        <v>19</v>
      </c>
      <c r="Z10" s="17" t="s">
        <v>20</v>
      </c>
      <c r="AA10" s="19" t="s">
        <v>51</v>
      </c>
      <c r="AB10" s="20" t="s">
        <v>9</v>
      </c>
      <c r="AE10" s="94"/>
      <c r="AG10" s="2"/>
    </row>
    <row r="11" spans="1:34" x14ac:dyDescent="0.25">
      <c r="A11" s="9" t="s">
        <v>36</v>
      </c>
      <c r="B11" s="54"/>
      <c r="C11" s="51"/>
      <c r="D11" s="51"/>
      <c r="E11" s="51"/>
      <c r="F11" s="51"/>
      <c r="G11" s="10" t="s">
        <v>7</v>
      </c>
      <c r="H11" s="123">
        <v>0.68845825999999999</v>
      </c>
      <c r="I11" s="124">
        <v>0.54339603999999997</v>
      </c>
      <c r="J11" s="124">
        <v>0.72781655999999995</v>
      </c>
      <c r="K11" s="124">
        <v>0.70337788000000001</v>
      </c>
      <c r="L11" s="124">
        <v>0.63743897999999999</v>
      </c>
      <c r="M11" s="125">
        <f>AVERAGE(H11:L11)</f>
        <v>0.66009754399999987</v>
      </c>
      <c r="N11" s="52" t="s">
        <v>7</v>
      </c>
      <c r="O11" s="123">
        <v>0.54444950000000003</v>
      </c>
      <c r="P11" s="124">
        <v>0.85262346</v>
      </c>
      <c r="Q11" s="124">
        <v>0.95153743999999996</v>
      </c>
      <c r="R11" s="124">
        <v>0.71089440000000004</v>
      </c>
      <c r="S11" s="124">
        <v>0.64716154000000004</v>
      </c>
      <c r="T11" s="125">
        <f>AVERAGE(O11:S11)</f>
        <v>0.74133326799999999</v>
      </c>
      <c r="U11" s="52" t="s">
        <v>7</v>
      </c>
      <c r="V11" s="123">
        <v>0.63326271999999995</v>
      </c>
      <c r="W11" s="124">
        <v>0.72661312</v>
      </c>
      <c r="X11" s="124">
        <v>0.70680482</v>
      </c>
      <c r="Y11" s="124">
        <v>0.62499704</v>
      </c>
      <c r="Z11" s="124">
        <v>0.48912067999999997</v>
      </c>
      <c r="AA11" s="125">
        <f>AVERAGE(V11:Z11)</f>
        <v>0.6361596759999999</v>
      </c>
      <c r="AB11" s="52" t="s">
        <v>7</v>
      </c>
      <c r="AE11" s="94"/>
    </row>
    <row r="12" spans="1:34" x14ac:dyDescent="0.25">
      <c r="A12" s="9" t="s">
        <v>34</v>
      </c>
      <c r="B12" s="54"/>
      <c r="C12" s="51"/>
      <c r="D12" s="51"/>
      <c r="E12" s="51"/>
      <c r="F12" s="51"/>
      <c r="G12" s="10" t="s">
        <v>7</v>
      </c>
      <c r="H12" s="123">
        <v>-5.6827099999999998E-2</v>
      </c>
      <c r="I12" s="124">
        <v>-4.110436E-2</v>
      </c>
      <c r="J12" s="124">
        <v>-7.1855580000000002E-2</v>
      </c>
      <c r="K12" s="124">
        <v>-7.0304459999999999E-2</v>
      </c>
      <c r="L12" s="124">
        <v>-5.1838519999999999E-2</v>
      </c>
      <c r="M12" s="125">
        <f>AVERAGE(H12:L12)</f>
        <v>-5.8386004000000005E-2</v>
      </c>
      <c r="N12" s="52" t="s">
        <v>7</v>
      </c>
      <c r="O12" s="123">
        <v>-4.8133620000000002E-2</v>
      </c>
      <c r="P12" s="124">
        <v>-8.8855680000000006E-2</v>
      </c>
      <c r="Q12" s="124">
        <v>-0.21337581999999999</v>
      </c>
      <c r="R12" s="124">
        <v>-5.7867599999999998E-2</v>
      </c>
      <c r="S12" s="124">
        <v>-5.8494740000000003E-2</v>
      </c>
      <c r="T12" s="125">
        <f>AVERAGE(O12:S12)</f>
        <v>-9.3345492000000002E-2</v>
      </c>
      <c r="U12" s="52" t="s">
        <v>7</v>
      </c>
      <c r="V12" s="123">
        <v>-6.3796679999999995E-2</v>
      </c>
      <c r="W12" s="124">
        <v>-6.2593940000000001E-2</v>
      </c>
      <c r="X12" s="124">
        <v>-7.0218680000000006E-2</v>
      </c>
      <c r="Y12" s="124">
        <v>-4.3200420000000003E-2</v>
      </c>
      <c r="Z12" s="124">
        <v>-2.561832E-2</v>
      </c>
      <c r="AA12" s="125">
        <f>AVERAGE(V12:Z12)</f>
        <v>-5.3085607999999992E-2</v>
      </c>
      <c r="AB12" s="52" t="s">
        <v>7</v>
      </c>
    </row>
    <row r="13" spans="1:34" x14ac:dyDescent="0.25">
      <c r="A13" s="9" t="s">
        <v>14</v>
      </c>
      <c r="B13" s="54"/>
      <c r="C13" s="51"/>
      <c r="D13" s="51"/>
      <c r="E13" s="51"/>
      <c r="F13" s="51"/>
      <c r="G13" s="10" t="s">
        <v>7</v>
      </c>
      <c r="H13" s="123">
        <v>0.63163115999999997</v>
      </c>
      <c r="I13" s="124">
        <v>0.50229168000000002</v>
      </c>
      <c r="J13" s="124">
        <v>0.65596098000000003</v>
      </c>
      <c r="K13" s="124">
        <v>0.63307342</v>
      </c>
      <c r="L13" s="124">
        <v>0.58560045999999999</v>
      </c>
      <c r="M13" s="125">
        <f>AVERAGE(H13:L13)</f>
        <v>0.60171153999999993</v>
      </c>
      <c r="N13" s="52" t="s">
        <v>7</v>
      </c>
      <c r="O13" s="123">
        <v>0.49631587999999999</v>
      </c>
      <c r="P13" s="124">
        <v>0.76376778000000001</v>
      </c>
      <c r="Q13" s="124">
        <v>0.73816161999999996</v>
      </c>
      <c r="R13" s="124">
        <v>0.65302680000000002</v>
      </c>
      <c r="S13" s="124">
        <v>0.58866680000000005</v>
      </c>
      <c r="T13" s="125">
        <f>AVERAGE(O13:S13)</f>
        <v>0.64798777600000002</v>
      </c>
      <c r="U13" s="52" t="s">
        <v>7</v>
      </c>
      <c r="V13" s="123">
        <v>0.56946604000000001</v>
      </c>
      <c r="W13" s="124">
        <v>0.66401918000000004</v>
      </c>
      <c r="X13" s="124">
        <v>0.63658614000000002</v>
      </c>
      <c r="Y13" s="124">
        <v>0.58179661999999999</v>
      </c>
      <c r="Z13" s="124">
        <v>0.46350236</v>
      </c>
      <c r="AA13" s="125">
        <v>0.62</v>
      </c>
      <c r="AB13" s="52" t="s">
        <v>7</v>
      </c>
    </row>
    <row r="14" spans="1:34" x14ac:dyDescent="0.25">
      <c r="A14" s="8" t="s">
        <v>11</v>
      </c>
      <c r="B14" s="75"/>
      <c r="C14" s="76"/>
      <c r="D14" s="76"/>
      <c r="E14" s="76"/>
      <c r="F14" s="76"/>
      <c r="G14" s="79"/>
      <c r="H14" s="48"/>
      <c r="I14" s="49"/>
      <c r="J14" s="49"/>
      <c r="K14" s="49"/>
      <c r="L14" s="49"/>
      <c r="M14" s="24"/>
      <c r="N14" s="50"/>
      <c r="O14" s="86"/>
      <c r="P14" s="87"/>
      <c r="Q14" s="87"/>
      <c r="R14" s="87"/>
      <c r="S14" s="87"/>
      <c r="T14" s="24"/>
      <c r="U14" s="50"/>
      <c r="V14" s="86"/>
      <c r="W14" s="87"/>
      <c r="X14" s="87"/>
      <c r="Y14" s="87"/>
      <c r="Z14" s="87"/>
      <c r="AA14" s="24"/>
      <c r="AB14" s="50"/>
    </row>
    <row r="15" spans="1:34" x14ac:dyDescent="0.25">
      <c r="A15" s="9" t="s">
        <v>37</v>
      </c>
      <c r="B15" s="54">
        <v>43.2</v>
      </c>
      <c r="C15" s="51">
        <v>40.799999999999997</v>
      </c>
      <c r="D15" s="51">
        <v>38.4</v>
      </c>
      <c r="E15" s="51">
        <v>44.32</v>
      </c>
      <c r="F15" s="51">
        <v>39.04</v>
      </c>
      <c r="G15" s="11">
        <f>AVERAGE(B15:F15)</f>
        <v>41.152000000000001</v>
      </c>
      <c r="H15" s="54">
        <v>43.16</v>
      </c>
      <c r="I15" s="51">
        <v>43.28</v>
      </c>
      <c r="J15" s="51">
        <v>24.68</v>
      </c>
      <c r="K15" s="51">
        <v>46.96</v>
      </c>
      <c r="L15" s="51">
        <v>45.9</v>
      </c>
      <c r="M15" s="11">
        <f>AVERAGE(H15:L15)</f>
        <v>40.796000000000006</v>
      </c>
      <c r="N15" s="52">
        <f>M15-G15</f>
        <v>-0.35599999999999454</v>
      </c>
      <c r="O15" s="88">
        <v>35.82</v>
      </c>
      <c r="P15" s="89">
        <v>43.54</v>
      </c>
      <c r="Q15" s="89">
        <v>43.66</v>
      </c>
      <c r="R15" s="89">
        <v>18.04</v>
      </c>
      <c r="S15" s="89">
        <v>42.78</v>
      </c>
      <c r="T15" s="11">
        <f>AVERAGE(O15:S15)</f>
        <v>36.768000000000001</v>
      </c>
      <c r="U15" s="52">
        <f>T15-G15</f>
        <v>-4.3840000000000003</v>
      </c>
      <c r="V15" s="88">
        <v>36.5</v>
      </c>
      <c r="W15" s="89">
        <v>33.74</v>
      </c>
      <c r="X15" s="89">
        <v>38.76</v>
      </c>
      <c r="Y15" s="89">
        <v>43.52</v>
      </c>
      <c r="Z15" s="89">
        <v>44.46</v>
      </c>
      <c r="AA15" s="11">
        <f>AVERAGE(V15:Z15)</f>
        <v>39.396000000000001</v>
      </c>
      <c r="AB15" s="52">
        <f>AA15-G15</f>
        <v>-1.7560000000000002</v>
      </c>
    </row>
    <row r="16" spans="1:34" x14ac:dyDescent="0.25">
      <c r="A16" s="9" t="s">
        <v>3</v>
      </c>
      <c r="B16" s="54">
        <v>20.8</v>
      </c>
      <c r="C16" s="51">
        <v>9.1999999999999993</v>
      </c>
      <c r="D16" s="51">
        <v>21.6</v>
      </c>
      <c r="E16" s="51">
        <v>30.46</v>
      </c>
      <c r="F16" s="51">
        <v>19.579999999999998</v>
      </c>
      <c r="G16" s="11">
        <f>AVERAGE(B16:F16)</f>
        <v>20.327999999999999</v>
      </c>
      <c r="H16" s="54">
        <v>7.24</v>
      </c>
      <c r="I16" s="51">
        <v>16.600000000000001</v>
      </c>
      <c r="J16" s="51">
        <v>4.82</v>
      </c>
      <c r="K16" s="51">
        <v>24.96</v>
      </c>
      <c r="L16" s="51">
        <v>23.06</v>
      </c>
      <c r="M16" s="11">
        <f>AVERAGE(H16:L16)</f>
        <v>15.336000000000002</v>
      </c>
      <c r="N16" s="52">
        <f>M16-G16</f>
        <v>-4.9919999999999973</v>
      </c>
      <c r="O16" s="88">
        <v>15.06</v>
      </c>
      <c r="P16" s="89">
        <v>15.1</v>
      </c>
      <c r="Q16" s="89">
        <v>36.159999999999997</v>
      </c>
      <c r="R16" s="89">
        <v>5.46</v>
      </c>
      <c r="S16" s="89">
        <v>24.1</v>
      </c>
      <c r="T16" s="11">
        <f>AVERAGE(O16:S16)</f>
        <v>19.175999999999998</v>
      </c>
      <c r="U16" s="52">
        <f>T16-G16</f>
        <v>-1.152000000000001</v>
      </c>
      <c r="V16" s="88">
        <v>30.06</v>
      </c>
      <c r="W16" s="89">
        <v>25.36</v>
      </c>
      <c r="X16" s="89">
        <v>33.76</v>
      </c>
      <c r="Y16" s="89">
        <v>32.520000000000003</v>
      </c>
      <c r="Z16" s="89">
        <v>33.159999999999997</v>
      </c>
      <c r="AA16" s="11">
        <f>AVERAGE(V16:Z16)</f>
        <v>30.972000000000001</v>
      </c>
      <c r="AB16" s="52">
        <f>AA16-G16</f>
        <v>10.644000000000002</v>
      </c>
    </row>
    <row r="17" spans="1:28" x14ac:dyDescent="0.25">
      <c r="A17" s="9" t="s">
        <v>35</v>
      </c>
      <c r="B17" s="88"/>
      <c r="C17" s="89"/>
      <c r="D17" s="89"/>
      <c r="E17" s="89"/>
      <c r="F17" s="89"/>
      <c r="G17" s="11" t="s">
        <v>7</v>
      </c>
      <c r="H17" s="123">
        <v>7.130744E-2</v>
      </c>
      <c r="I17" s="124">
        <v>0.12596917999999999</v>
      </c>
      <c r="J17" s="124">
        <v>1.0128137800000001</v>
      </c>
      <c r="K17" s="124">
        <v>4.3491439999999999E-2</v>
      </c>
      <c r="L17" s="124">
        <v>-3.8493800000000002E-2</v>
      </c>
      <c r="M17" s="125">
        <f>AVERAGE(H17:L17)</f>
        <v>0.24301760800000002</v>
      </c>
      <c r="N17" s="90" t="s">
        <v>7</v>
      </c>
      <c r="O17" s="123">
        <v>0.24158366000000001</v>
      </c>
      <c r="P17" s="124">
        <v>-1.518E-4</v>
      </c>
      <c r="Q17" s="124">
        <v>0.19383085999999999</v>
      </c>
      <c r="R17" s="124">
        <v>0.88544906000000001</v>
      </c>
      <c r="S17" s="124">
        <v>0.10687768</v>
      </c>
      <c r="T17" s="125">
        <f>AVERAGE(O17:S17)</f>
        <v>0.285517892</v>
      </c>
      <c r="U17" s="90" t="s">
        <v>7</v>
      </c>
      <c r="V17" s="123">
        <v>0.90468705999999999</v>
      </c>
      <c r="W17" s="124">
        <v>0.32347668000000002</v>
      </c>
      <c r="X17" s="124">
        <v>0.53790422000000004</v>
      </c>
      <c r="Y17" s="124">
        <v>0.13467161999999999</v>
      </c>
      <c r="Z17" s="124">
        <v>0.27880166000000001</v>
      </c>
      <c r="AA17" s="125">
        <f>AVERAGE(V17:Z17)</f>
        <v>0.43590824799999994</v>
      </c>
      <c r="AB17" s="90" t="s">
        <v>7</v>
      </c>
    </row>
    <row r="18" spans="1:28" x14ac:dyDescent="0.25">
      <c r="A18" s="9" t="s">
        <v>38</v>
      </c>
      <c r="B18" s="88"/>
      <c r="C18" s="89"/>
      <c r="D18" s="89"/>
      <c r="E18" s="89"/>
      <c r="F18" s="89"/>
      <c r="G18" s="11" t="s">
        <v>7</v>
      </c>
      <c r="H18" s="123">
        <v>-7.0457039999999999E-2</v>
      </c>
      <c r="I18" s="124">
        <v>-5.0529079999999997E-2</v>
      </c>
      <c r="J18" s="124">
        <v>-5.456358E-2</v>
      </c>
      <c r="K18" s="124">
        <v>-5.6063500000000002E-2</v>
      </c>
      <c r="L18" s="124">
        <v>-6.5343319999999996E-2</v>
      </c>
      <c r="M18" s="125">
        <f>AVERAGE(H18:L18)</f>
        <v>-5.9391303999999999E-2</v>
      </c>
      <c r="N18" s="90" t="s">
        <v>7</v>
      </c>
      <c r="O18" s="123">
        <v>-3.2045860000000002E-2</v>
      </c>
      <c r="P18" s="124">
        <v>-5.3944640000000002E-2</v>
      </c>
      <c r="Q18" s="124">
        <v>-4.8547399999999997E-2</v>
      </c>
      <c r="R18" s="124">
        <v>-0.12933710000000001</v>
      </c>
      <c r="S18" s="124">
        <v>-1.007596E-2</v>
      </c>
      <c r="T18" s="125">
        <f>AVERAGE(O18:S18)</f>
        <v>-5.4790191999999995E-2</v>
      </c>
      <c r="U18" s="90" t="s">
        <v>7</v>
      </c>
      <c r="V18" s="123">
        <v>-8.0021560000000005E-2</v>
      </c>
      <c r="W18" s="124">
        <v>-2.3746280000000002E-2</v>
      </c>
      <c r="X18" s="124">
        <v>-6.1143879999999998E-2</v>
      </c>
      <c r="Y18" s="124">
        <v>-7.1458419999999995E-2</v>
      </c>
      <c r="Z18" s="124">
        <v>-7.1054919999999994E-2</v>
      </c>
      <c r="AA18" s="125">
        <f>AVERAGE(V18:Z18)</f>
        <v>-6.1485011999999992E-2</v>
      </c>
      <c r="AB18" s="90" t="s">
        <v>7</v>
      </c>
    </row>
    <row r="19" spans="1:28" x14ac:dyDescent="0.25">
      <c r="A19" s="21" t="s">
        <v>15</v>
      </c>
      <c r="B19" s="12"/>
      <c r="C19" s="13"/>
      <c r="D19" s="13"/>
      <c r="E19" s="13"/>
      <c r="F19" s="13"/>
      <c r="G19" s="14" t="s">
        <v>7</v>
      </c>
      <c r="H19" s="126">
        <v>8.5039999999999996E-4</v>
      </c>
      <c r="I19" s="127">
        <v>7.5440099999999996E-2</v>
      </c>
      <c r="J19" s="127">
        <v>0.95825020000000005</v>
      </c>
      <c r="K19" s="127">
        <v>-1.2572059999999999E-2</v>
      </c>
      <c r="L19" s="127">
        <v>-0.10383712</v>
      </c>
      <c r="M19" s="128">
        <f>AVERAGE(H19:L19)</f>
        <v>0.18362630399999996</v>
      </c>
      <c r="N19" s="22" t="s">
        <v>7</v>
      </c>
      <c r="O19" s="126">
        <v>0.2095378</v>
      </c>
      <c r="P19" s="127">
        <v>-5.4096440000000003E-2</v>
      </c>
      <c r="Q19" s="127">
        <v>0.14528346</v>
      </c>
      <c r="R19" s="127">
        <v>0.75611196000000003</v>
      </c>
      <c r="S19" s="127">
        <v>9.6801719999999994E-2</v>
      </c>
      <c r="T19" s="128">
        <f>AVERAGE(O19:S19)</f>
        <v>0.23072770000000001</v>
      </c>
      <c r="U19" s="22" t="s">
        <v>7</v>
      </c>
      <c r="V19" s="126">
        <v>0.82466550000000005</v>
      </c>
      <c r="W19" s="127">
        <v>0.29973040000000001</v>
      </c>
      <c r="X19" s="127">
        <v>0.47676034</v>
      </c>
      <c r="Y19" s="127">
        <v>6.3213199999999997E-2</v>
      </c>
      <c r="Z19" s="127">
        <v>0.20774674000000001</v>
      </c>
      <c r="AA19" s="128">
        <f>AVERAGE(V19:Z19)</f>
        <v>0.37442323600000005</v>
      </c>
      <c r="AB19" s="22" t="s">
        <v>7</v>
      </c>
    </row>
    <row r="20" spans="1:28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8" x14ac:dyDescent="0.2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</row>
    <row r="48" spans="6:6" x14ac:dyDescent="0.25">
      <c r="F48" s="130"/>
    </row>
  </sheetData>
  <mergeCells count="8">
    <mergeCell ref="V9:AB9"/>
    <mergeCell ref="B8:AB8"/>
    <mergeCell ref="A7:U7"/>
    <mergeCell ref="A20:U20"/>
    <mergeCell ref="A21:U21"/>
    <mergeCell ref="O9:U9"/>
    <mergeCell ref="H9:N9"/>
    <mergeCell ref="B9:G9"/>
  </mergeCells>
  <pageMargins left="0.7" right="0.7" top="0.75" bottom="0.75" header="0.3" footer="0.3"/>
  <pageSetup scale="66" orientation="landscape" r:id="rId1"/>
  <ignoredErrors>
    <ignoredError sqref="T15:T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"/>
  <sheetViews>
    <sheetView workbookViewId="0">
      <selection activeCell="N17" sqref="N17"/>
    </sheetView>
  </sheetViews>
  <sheetFormatPr defaultRowHeight="15" x14ac:dyDescent="0.25"/>
  <cols>
    <col min="1" max="1" width="31.7109375" bestFit="1" customWidth="1"/>
    <col min="2" max="3" width="8.140625" customWidth="1"/>
    <col min="4" max="4" width="4.42578125" bestFit="1" customWidth="1"/>
    <col min="5" max="6" width="8.140625" customWidth="1"/>
    <col min="7" max="7" width="4.42578125" bestFit="1" customWidth="1"/>
    <col min="8" max="8" width="1.5703125" customWidth="1"/>
    <col min="9" max="9" width="6" bestFit="1" customWidth="1"/>
    <col min="10" max="10" width="15.28515625" bestFit="1" customWidth="1"/>
  </cols>
  <sheetData>
    <row r="1" spans="1:12" x14ac:dyDescent="0.25">
      <c r="A1" s="161" t="s">
        <v>59</v>
      </c>
    </row>
    <row r="3" spans="1:12" x14ac:dyDescent="0.25">
      <c r="A3" t="s">
        <v>49</v>
      </c>
    </row>
    <row r="4" spans="1:12" x14ac:dyDescent="0.25">
      <c r="A4" t="s">
        <v>56</v>
      </c>
    </row>
    <row r="5" spans="1:12" x14ac:dyDescent="0.25">
      <c r="A5" t="s">
        <v>55</v>
      </c>
    </row>
    <row r="6" spans="1:12" x14ac:dyDescent="0.25">
      <c r="A6" t="s">
        <v>42</v>
      </c>
    </row>
    <row r="7" spans="1:12" x14ac:dyDescent="0.25">
      <c r="A7" t="s">
        <v>50</v>
      </c>
    </row>
    <row r="8" spans="1:12" x14ac:dyDescent="0.25">
      <c r="B8" s="160" t="s">
        <v>8</v>
      </c>
      <c r="C8" s="160"/>
      <c r="D8" s="160"/>
      <c r="E8" s="160"/>
      <c r="F8" s="160"/>
      <c r="G8" s="160"/>
      <c r="H8" s="160"/>
      <c r="I8" s="160"/>
      <c r="J8" s="160"/>
    </row>
    <row r="9" spans="1:12" x14ac:dyDescent="0.25">
      <c r="A9" s="38"/>
      <c r="B9" s="39" t="s">
        <v>51</v>
      </c>
      <c r="C9" s="39" t="s">
        <v>54</v>
      </c>
      <c r="D9" s="92" t="s">
        <v>52</v>
      </c>
      <c r="E9" s="39" t="s">
        <v>51</v>
      </c>
      <c r="F9" s="39" t="s">
        <v>54</v>
      </c>
      <c r="G9" s="92" t="s">
        <v>52</v>
      </c>
      <c r="H9" s="39"/>
      <c r="I9" s="39" t="s">
        <v>9</v>
      </c>
      <c r="J9" s="40" t="s">
        <v>53</v>
      </c>
    </row>
    <row r="10" spans="1:12" x14ac:dyDescent="0.25">
      <c r="A10" s="41" t="s">
        <v>12</v>
      </c>
      <c r="B10" s="159" t="s">
        <v>31</v>
      </c>
      <c r="C10" s="159"/>
      <c r="D10" s="159"/>
      <c r="E10" s="159" t="s">
        <v>32</v>
      </c>
      <c r="F10" s="159"/>
      <c r="G10" s="159"/>
      <c r="H10" s="31"/>
      <c r="I10" s="31"/>
      <c r="J10" s="42"/>
      <c r="L10" s="95"/>
    </row>
    <row r="11" spans="1:12" x14ac:dyDescent="0.25">
      <c r="A11" s="59" t="s">
        <v>36</v>
      </c>
      <c r="B11" s="55"/>
      <c r="C11" s="60"/>
      <c r="D11" s="107"/>
      <c r="E11" s="60">
        <f>'supplementary table 3'!M11</f>
        <v>0.66009754399999987</v>
      </c>
      <c r="F11" s="60">
        <f>_xlfn.STDEV.S('supplementary table 3'!H11:L11)/SQRT(5)</f>
        <v>3.2707823515726264E-2</v>
      </c>
      <c r="G11" s="107">
        <v>5</v>
      </c>
      <c r="H11" s="60"/>
      <c r="I11" s="55"/>
      <c r="J11" s="61"/>
    </row>
    <row r="12" spans="1:12" x14ac:dyDescent="0.25">
      <c r="A12" s="59" t="s">
        <v>34</v>
      </c>
      <c r="B12" s="55"/>
      <c r="C12" s="60"/>
      <c r="D12" s="108"/>
      <c r="E12" s="60">
        <f>'supplementary table 3'!M12</f>
        <v>-5.8386004000000005E-2</v>
      </c>
      <c r="F12" s="60">
        <f>_xlfn.STDEV.S('supplementary table 3'!H12:L12)/SQRT(5)</f>
        <v>5.7768244685030869E-3</v>
      </c>
      <c r="G12" s="108">
        <v>5</v>
      </c>
      <c r="H12" s="60"/>
      <c r="I12" s="55"/>
      <c r="J12" s="61"/>
    </row>
    <row r="13" spans="1:12" x14ac:dyDescent="0.25">
      <c r="A13" s="62" t="s">
        <v>14</v>
      </c>
      <c r="B13" s="57"/>
      <c r="C13" s="63"/>
      <c r="D13" s="109"/>
      <c r="E13" s="63">
        <f>'supplementary table 3'!M13</f>
        <v>0.60171153999999993</v>
      </c>
      <c r="F13" s="63">
        <f>_xlfn.STDEV.S('supplementary table 3'!H13:L13)/SQRT(5)</f>
        <v>2.7354733027008686E-2</v>
      </c>
      <c r="G13" s="109">
        <v>5</v>
      </c>
      <c r="H13" s="63"/>
      <c r="I13" s="57"/>
      <c r="J13" s="64"/>
    </row>
    <row r="14" spans="1:12" x14ac:dyDescent="0.25">
      <c r="A14" s="36" t="s">
        <v>11</v>
      </c>
      <c r="B14" s="34"/>
      <c r="C14" s="43"/>
      <c r="D14" s="115"/>
      <c r="E14" s="104"/>
      <c r="F14" s="104"/>
      <c r="G14" s="115"/>
      <c r="H14" s="33"/>
      <c r="I14" s="33"/>
      <c r="J14" s="37"/>
    </row>
    <row r="15" spans="1:12" x14ac:dyDescent="0.25">
      <c r="A15" s="65" t="s">
        <v>37</v>
      </c>
      <c r="B15" s="99">
        <f>'supplementary table 3'!G15</f>
        <v>41.152000000000001</v>
      </c>
      <c r="C15" s="100">
        <f>_xlfn.STDEV.S('supplementary table 3'!B15:F15)/SQRT(5)</f>
        <v>1.1486618301310447</v>
      </c>
      <c r="D15" s="98">
        <v>5</v>
      </c>
      <c r="E15" s="100">
        <f>'supplementary table 3'!M15</f>
        <v>40.796000000000006</v>
      </c>
      <c r="F15" s="100">
        <f>_xlfn.STDEV.S('supplementary table 3'!H15:L15)/SQRT(5)</f>
        <v>4.0959121084320103</v>
      </c>
      <c r="G15" s="98">
        <v>5</v>
      </c>
      <c r="H15" s="67"/>
      <c r="I15" s="99">
        <f>B15-E15</f>
        <v>0.35599999999999454</v>
      </c>
      <c r="J15" s="66">
        <f>_xlfn.T.TEST('supplementary table 3'!B15:F15,'supplementary table 3'!H15:L15,2,3)</f>
        <v>0.93680484185070334</v>
      </c>
    </row>
    <row r="16" spans="1:12" x14ac:dyDescent="0.25">
      <c r="A16" s="65" t="s">
        <v>3</v>
      </c>
      <c r="B16" s="101">
        <f>'supplementary table 3'!G16</f>
        <v>20.327999999999999</v>
      </c>
      <c r="C16" s="102">
        <f>_xlfn.STDEV.S('supplementary table 3'!B16:F16)/SQRT(5)</f>
        <v>3.3829726572941738</v>
      </c>
      <c r="D16" s="97">
        <v>5</v>
      </c>
      <c r="E16" s="102">
        <f>'supplementary table 3'!M16</f>
        <v>15.336000000000002</v>
      </c>
      <c r="F16" s="102">
        <f>_xlfn.STDEV.S('supplementary table 3'!H16:L16)/SQRT(5)</f>
        <v>4.0620851788213406</v>
      </c>
      <c r="G16" s="97">
        <v>5</v>
      </c>
      <c r="H16" s="67"/>
      <c r="I16" s="101">
        <f>B16-E16</f>
        <v>4.9919999999999973</v>
      </c>
      <c r="J16" s="69">
        <f>_xlfn.T.TEST('supplementary table 3'!B16:F16,'supplementary table 3'!H16:L16,2,3)</f>
        <v>0.37351949618533253</v>
      </c>
    </row>
    <row r="17" spans="1:13" x14ac:dyDescent="0.25">
      <c r="A17" s="65" t="s">
        <v>35</v>
      </c>
      <c r="B17" s="101"/>
      <c r="C17" s="102"/>
      <c r="D17" s="97"/>
      <c r="E17" s="67">
        <f>'supplementary table 3'!M17</f>
        <v>0.24301760800000002</v>
      </c>
      <c r="F17" s="67">
        <f>_xlfn.STDEV.S('supplementary table 3'!H17:L17)/SQRT(5)</f>
        <v>0.19427174617898246</v>
      </c>
      <c r="G17" s="97">
        <v>5</v>
      </c>
      <c r="H17" s="67"/>
      <c r="I17" s="101"/>
      <c r="J17" s="69"/>
    </row>
    <row r="18" spans="1:13" x14ac:dyDescent="0.25">
      <c r="A18" s="65" t="s">
        <v>38</v>
      </c>
      <c r="B18" s="101"/>
      <c r="C18" s="102"/>
      <c r="D18" s="97"/>
      <c r="E18" s="67">
        <f>'supplementary table 3'!M18</f>
        <v>-5.9391303999999999E-2</v>
      </c>
      <c r="F18" s="67">
        <f>_xlfn.STDEV.S('supplementary table 3'!H18:L18)/SQRT(5)</f>
        <v>3.6796550136848393E-3</v>
      </c>
      <c r="G18" s="97">
        <v>5</v>
      </c>
      <c r="H18" s="67"/>
      <c r="I18" s="101"/>
      <c r="J18" s="69"/>
    </row>
    <row r="19" spans="1:13" x14ac:dyDescent="0.25">
      <c r="A19" s="70" t="s">
        <v>15</v>
      </c>
      <c r="B19" s="103"/>
      <c r="C19" s="105"/>
      <c r="D19" s="106"/>
      <c r="E19" s="73">
        <f>'supplementary table 3'!M19</f>
        <v>0.18362630399999996</v>
      </c>
      <c r="F19" s="73">
        <f>_xlfn.STDEV.S('supplementary table 3'!H19:L19)/SQRT(5)</f>
        <v>0.19573994025840075</v>
      </c>
      <c r="G19" s="106">
        <v>5</v>
      </c>
      <c r="H19" s="73"/>
      <c r="I19" s="103"/>
      <c r="J19" s="72"/>
    </row>
    <row r="20" spans="1:13" x14ac:dyDescent="0.25">
      <c r="A20" s="44" t="s">
        <v>22</v>
      </c>
      <c r="B20" s="35"/>
      <c r="C20" s="32"/>
      <c r="D20" s="32"/>
      <c r="E20" s="32"/>
      <c r="F20" s="32"/>
      <c r="G20" s="32"/>
      <c r="H20" s="32"/>
      <c r="I20" s="47">
        <f>E13-E19</f>
        <v>0.41808523599999997</v>
      </c>
      <c r="J20" s="112">
        <f>_xlfn.T.TEST('supplementary table 3'!H13:L13,'supplementary table 3'!H19:L19,2,3)</f>
        <v>9.9274014597185017E-2</v>
      </c>
    </row>
    <row r="21" spans="1:13" x14ac:dyDescent="0.25">
      <c r="A21" s="46"/>
      <c r="B21" s="33"/>
      <c r="C21" s="33"/>
      <c r="D21" s="33"/>
      <c r="E21" s="33"/>
      <c r="F21" s="33"/>
      <c r="G21" s="33"/>
      <c r="H21" s="33"/>
      <c r="I21" s="33"/>
      <c r="J21" s="37"/>
      <c r="M21" s="122"/>
    </row>
    <row r="22" spans="1:13" x14ac:dyDescent="0.25">
      <c r="A22" s="41" t="s">
        <v>12</v>
      </c>
      <c r="B22" s="159" t="s">
        <v>10</v>
      </c>
      <c r="C22" s="159"/>
      <c r="D22" s="159"/>
      <c r="E22" s="159" t="s">
        <v>17</v>
      </c>
      <c r="F22" s="159"/>
      <c r="G22" s="159"/>
      <c r="H22" s="31"/>
      <c r="I22" s="31"/>
      <c r="J22" s="42"/>
      <c r="L22" s="121"/>
    </row>
    <row r="23" spans="1:13" x14ac:dyDescent="0.25">
      <c r="A23" s="59" t="s">
        <v>36</v>
      </c>
      <c r="B23" s="55"/>
      <c r="C23" s="60"/>
      <c r="D23" s="107"/>
      <c r="E23" s="60">
        <f>'supplementary table 3'!T11</f>
        <v>0.74133326799999999</v>
      </c>
      <c r="F23" s="60">
        <f>_xlfn.STDEV.S('supplementary table 3'!O11:S11)/SQRT(5)</f>
        <v>7.2501502709636095E-2</v>
      </c>
      <c r="G23" s="107">
        <v>5</v>
      </c>
      <c r="H23" s="60"/>
      <c r="I23" s="55"/>
      <c r="J23" s="61"/>
    </row>
    <row r="24" spans="1:13" x14ac:dyDescent="0.25">
      <c r="A24" s="59" t="s">
        <v>34</v>
      </c>
      <c r="B24" s="55"/>
      <c r="C24" s="60"/>
      <c r="D24" s="108"/>
      <c r="E24" s="60">
        <f>'supplementary table 3'!T12</f>
        <v>-9.3345492000000002E-2</v>
      </c>
      <c r="F24" s="60">
        <f>_xlfn.STDEV.S('supplementary table 3'!O12:S12)/SQRT(5)</f>
        <v>3.0777270149459721E-2</v>
      </c>
      <c r="G24" s="108">
        <v>5</v>
      </c>
      <c r="H24" s="60"/>
      <c r="I24" s="55"/>
      <c r="J24" s="61"/>
    </row>
    <row r="25" spans="1:13" x14ac:dyDescent="0.25">
      <c r="A25" s="62" t="s">
        <v>14</v>
      </c>
      <c r="B25" s="57"/>
      <c r="C25" s="63"/>
      <c r="D25" s="109"/>
      <c r="E25" s="63">
        <f>'supplementary table 3'!T13</f>
        <v>0.64798777600000002</v>
      </c>
      <c r="F25" s="63">
        <f>_xlfn.STDEV.S('supplementary table 3'!O13:S13)/SQRT(5)</f>
        <v>4.9033185426135821E-2</v>
      </c>
      <c r="G25" s="109">
        <v>5</v>
      </c>
      <c r="H25" s="63"/>
      <c r="I25" s="57"/>
      <c r="J25" s="64"/>
    </row>
    <row r="26" spans="1:13" x14ac:dyDescent="0.25">
      <c r="A26" s="36" t="s">
        <v>11</v>
      </c>
      <c r="B26" s="34"/>
      <c r="C26" s="43"/>
      <c r="D26" s="115"/>
      <c r="E26" s="104"/>
      <c r="F26" s="104"/>
      <c r="G26" s="115"/>
      <c r="H26" s="33"/>
      <c r="I26" s="33"/>
      <c r="J26" s="37"/>
    </row>
    <row r="27" spans="1:13" x14ac:dyDescent="0.25">
      <c r="A27" s="65" t="s">
        <v>37</v>
      </c>
      <c r="B27" s="99">
        <f>B15</f>
        <v>41.152000000000001</v>
      </c>
      <c r="C27" s="100">
        <f>C15</f>
        <v>1.1486618301310447</v>
      </c>
      <c r="D27" s="98">
        <v>5</v>
      </c>
      <c r="E27" s="100">
        <f>'supplementary table 3'!T15</f>
        <v>36.768000000000001</v>
      </c>
      <c r="F27" s="100">
        <f>_xlfn.STDEV.S('supplementary table 3'!O15:S15)/SQRT(5)</f>
        <v>4.9047960202234711</v>
      </c>
      <c r="G27" s="98">
        <v>5</v>
      </c>
      <c r="H27" s="67"/>
      <c r="I27" s="99">
        <f>E27-B27</f>
        <v>-4.3840000000000003</v>
      </c>
      <c r="J27" s="66">
        <f>_xlfn.T.TEST('supplementary table 3'!B15:F15,'supplementary table 3'!O15:S15,2,3)</f>
        <v>0.42870751482156794</v>
      </c>
    </row>
    <row r="28" spans="1:13" x14ac:dyDescent="0.25">
      <c r="A28" s="65" t="s">
        <v>3</v>
      </c>
      <c r="B28" s="101">
        <f>B16</f>
        <v>20.327999999999999</v>
      </c>
      <c r="C28" s="102">
        <f>C16</f>
        <v>3.3829726572941738</v>
      </c>
      <c r="D28" s="97">
        <v>5</v>
      </c>
      <c r="E28" s="102">
        <f>'supplementary table 3'!T16</f>
        <v>19.175999999999998</v>
      </c>
      <c r="F28" s="102">
        <f>_xlfn.STDEV.S('supplementary table 3'!O16:S16)/SQRT(5)</f>
        <v>5.169071096435025</v>
      </c>
      <c r="G28" s="97">
        <v>5</v>
      </c>
      <c r="H28" s="67"/>
      <c r="I28" s="101">
        <f>E28-B28</f>
        <v>-1.152000000000001</v>
      </c>
      <c r="J28" s="69">
        <f>_xlfn.T.TEST('supplementary table 3'!B16:F16,'supplementary table 3'!O16:S16,2,3)</f>
        <v>0.85743769355422161</v>
      </c>
    </row>
    <row r="29" spans="1:13" x14ac:dyDescent="0.25">
      <c r="A29" s="65" t="s">
        <v>35</v>
      </c>
      <c r="B29" s="101"/>
      <c r="C29" s="102"/>
      <c r="D29" s="97"/>
      <c r="E29" s="67">
        <f>'supplementary table 3'!T17</f>
        <v>0.285517892</v>
      </c>
      <c r="F29" s="67">
        <f>_xlfn.STDEV.S('supplementary table 3'!O17:S17)/SQRT(5)</f>
        <v>0.15552710908182901</v>
      </c>
      <c r="G29" s="97">
        <v>5</v>
      </c>
      <c r="H29" s="67"/>
      <c r="I29" s="101"/>
      <c r="J29" s="69"/>
    </row>
    <row r="30" spans="1:13" x14ac:dyDescent="0.25">
      <c r="A30" s="65" t="s">
        <v>38</v>
      </c>
      <c r="B30" s="101"/>
      <c r="C30" s="102"/>
      <c r="D30" s="97"/>
      <c r="E30" s="67">
        <f>'supplementary table 3'!T18</f>
        <v>-5.4790191999999995E-2</v>
      </c>
      <c r="F30" s="67">
        <f>_xlfn.STDEV.S('supplementary table 3'!O18:S18)/SQRT(5)</f>
        <v>2.014149458701673E-2</v>
      </c>
      <c r="G30" s="97">
        <v>5</v>
      </c>
      <c r="H30" s="67"/>
      <c r="I30" s="101"/>
      <c r="J30" s="69"/>
    </row>
    <row r="31" spans="1:13" x14ac:dyDescent="0.25">
      <c r="A31" s="70" t="s">
        <v>15</v>
      </c>
      <c r="B31" s="103"/>
      <c r="C31" s="105"/>
      <c r="D31" s="106"/>
      <c r="E31" s="73">
        <f>'supplementary table 3'!T19</f>
        <v>0.23072770000000001</v>
      </c>
      <c r="F31" s="73">
        <f>_xlfn.STDEV.S('supplementary table 3'!O19:S19)/SQRT(5)</f>
        <v>0.13835449206885825</v>
      </c>
      <c r="G31" s="106">
        <v>5</v>
      </c>
      <c r="H31" s="73"/>
      <c r="I31" s="103"/>
      <c r="J31" s="72"/>
    </row>
    <row r="32" spans="1:13" x14ac:dyDescent="0.25">
      <c r="A32" s="44" t="s">
        <v>22</v>
      </c>
      <c r="B32" s="35"/>
      <c r="C32" s="32"/>
      <c r="D32" s="32"/>
      <c r="E32" s="32"/>
      <c r="F32" s="32"/>
      <c r="G32" s="32"/>
      <c r="H32" s="32"/>
      <c r="I32" s="47">
        <f>E25-E31</f>
        <v>0.41726007600000004</v>
      </c>
      <c r="J32" s="111">
        <f>_xlfn.T.TEST('supplementary table 3'!O13:S13,'supplementary table 3'!O19:S19,2,3)</f>
        <v>3.622342519121758E-2</v>
      </c>
    </row>
    <row r="33" spans="1:10" x14ac:dyDescent="0.25">
      <c r="A33" s="46"/>
      <c r="B33" s="33"/>
      <c r="C33" s="33"/>
      <c r="D33" s="33"/>
      <c r="E33" s="33"/>
      <c r="F33" s="33"/>
      <c r="G33" s="33"/>
      <c r="H33" s="33"/>
      <c r="I33" s="33"/>
      <c r="J33" s="37"/>
    </row>
    <row r="34" spans="1:10" x14ac:dyDescent="0.25">
      <c r="A34" s="41" t="s">
        <v>12</v>
      </c>
      <c r="B34" s="159" t="s">
        <v>10</v>
      </c>
      <c r="C34" s="159"/>
      <c r="D34" s="159"/>
      <c r="E34" s="159" t="s">
        <v>18</v>
      </c>
      <c r="F34" s="159"/>
      <c r="G34" s="159"/>
      <c r="H34" s="31"/>
      <c r="I34" s="31"/>
      <c r="J34" s="42"/>
    </row>
    <row r="35" spans="1:10" x14ac:dyDescent="0.25">
      <c r="A35" s="59" t="s">
        <v>36</v>
      </c>
      <c r="B35" s="55"/>
      <c r="C35" s="60"/>
      <c r="D35" s="107"/>
      <c r="E35" s="60">
        <f>'supplementary table 3'!AA11</f>
        <v>0.6361596759999999</v>
      </c>
      <c r="F35" s="60">
        <f>_xlfn.STDEV.S('supplementary table 3'!V11:Z11)/SQRT(5)</f>
        <v>4.1788769450335037E-2</v>
      </c>
      <c r="G35" s="107">
        <v>5</v>
      </c>
      <c r="H35" s="60"/>
      <c r="I35" s="55"/>
      <c r="J35" s="61"/>
    </row>
    <row r="36" spans="1:10" x14ac:dyDescent="0.25">
      <c r="A36" s="59" t="s">
        <v>34</v>
      </c>
      <c r="B36" s="55"/>
      <c r="C36" s="60"/>
      <c r="D36" s="108"/>
      <c r="E36" s="60">
        <f>'supplementary table 3'!AA12</f>
        <v>-5.3085607999999992E-2</v>
      </c>
      <c r="F36" s="60">
        <f>_xlfn.STDEV.S('supplementary table 3'!V12:Z12)/SQRT(5)</f>
        <v>8.2184136207630841E-3</v>
      </c>
      <c r="G36" s="108">
        <v>5</v>
      </c>
      <c r="H36" s="60"/>
      <c r="I36" s="55"/>
      <c r="J36" s="61"/>
    </row>
    <row r="37" spans="1:10" x14ac:dyDescent="0.25">
      <c r="A37" s="62" t="s">
        <v>14</v>
      </c>
      <c r="B37" s="57"/>
      <c r="C37" s="63"/>
      <c r="D37" s="109"/>
      <c r="E37" s="63">
        <f>'supplementary table 3'!AA13</f>
        <v>0.62</v>
      </c>
      <c r="F37" s="63">
        <f>_xlfn.STDEV.S('supplementary table 3'!V13:Z13)/SQRT(5)</f>
        <v>3.4568668371738505E-2</v>
      </c>
      <c r="G37" s="109">
        <v>5</v>
      </c>
      <c r="H37" s="63"/>
      <c r="I37" s="57"/>
      <c r="J37" s="64"/>
    </row>
    <row r="38" spans="1:10" x14ac:dyDescent="0.25">
      <c r="A38" s="36" t="s">
        <v>11</v>
      </c>
      <c r="B38" s="34"/>
      <c r="C38" s="43"/>
      <c r="D38" s="115"/>
      <c r="E38" s="104"/>
      <c r="F38" s="104"/>
      <c r="G38" s="115"/>
      <c r="H38" s="33"/>
      <c r="I38" s="33"/>
      <c r="J38" s="37"/>
    </row>
    <row r="39" spans="1:10" x14ac:dyDescent="0.25">
      <c r="A39" s="65" t="s">
        <v>37</v>
      </c>
      <c r="B39" s="99">
        <f>B15</f>
        <v>41.152000000000001</v>
      </c>
      <c r="C39" s="100">
        <f>C15</f>
        <v>1.1486618301310447</v>
      </c>
      <c r="D39" s="98">
        <v>5</v>
      </c>
      <c r="E39" s="100">
        <f>'supplementary table 3'!AA15</f>
        <v>39.396000000000001</v>
      </c>
      <c r="F39" s="100">
        <f>_xlfn.STDEV.S('supplementary table 3'!V15:Z15)/SQRT(5)</f>
        <v>2.0424632187630549</v>
      </c>
      <c r="G39" s="98">
        <v>5</v>
      </c>
      <c r="H39" s="67"/>
      <c r="I39" s="99">
        <f>B39-E39</f>
        <v>1.7560000000000002</v>
      </c>
      <c r="J39" s="66">
        <f>_xlfn.T.TEST('supplementary table 3'!B15:F15,'supplementary table 3'!V15:Z15,2,3)</f>
        <v>0.48067069453488576</v>
      </c>
    </row>
    <row r="40" spans="1:10" x14ac:dyDescent="0.25">
      <c r="A40" s="65" t="s">
        <v>3</v>
      </c>
      <c r="B40" s="101">
        <f>B16</f>
        <v>20.327999999999999</v>
      </c>
      <c r="C40" s="102">
        <f>C16</f>
        <v>3.3829726572941738</v>
      </c>
      <c r="D40" s="97">
        <v>5</v>
      </c>
      <c r="E40" s="102">
        <f>'supplementary table 3'!AA16</f>
        <v>30.972000000000001</v>
      </c>
      <c r="F40" s="102">
        <f>_xlfn.STDEV.S('supplementary table 3'!V16:Z16)/SQRT(5)</f>
        <v>1.537577315129226</v>
      </c>
      <c r="G40" s="97">
        <v>5</v>
      </c>
      <c r="H40" s="67"/>
      <c r="I40" s="101">
        <f>B40-E40</f>
        <v>-10.644000000000002</v>
      </c>
      <c r="J40" s="113">
        <f>_xlfn.T.TEST('supplementary table 3'!B16:F16,'supplementary table 3'!V16:Z16,2,3)</f>
        <v>3.104047727461446E-2</v>
      </c>
    </row>
    <row r="41" spans="1:10" x14ac:dyDescent="0.25">
      <c r="A41" s="65" t="s">
        <v>35</v>
      </c>
      <c r="B41" s="101"/>
      <c r="C41" s="102"/>
      <c r="D41" s="97"/>
      <c r="E41" s="67">
        <f>'supplementary table 3'!AA17</f>
        <v>0.43590824799999994</v>
      </c>
      <c r="F41" s="67">
        <f>_xlfn.STDEV.S('supplementary table 3'!V17:Z17)/SQRT(5)</f>
        <v>0.13383265603153571</v>
      </c>
      <c r="G41" s="97">
        <v>5</v>
      </c>
      <c r="H41" s="67"/>
      <c r="I41" s="101"/>
      <c r="J41" s="69"/>
    </row>
    <row r="42" spans="1:10" x14ac:dyDescent="0.25">
      <c r="A42" s="65" t="s">
        <v>38</v>
      </c>
      <c r="B42" s="101"/>
      <c r="C42" s="102"/>
      <c r="D42" s="97"/>
      <c r="E42" s="67">
        <f>'supplementary table 3'!AA18</f>
        <v>-6.1485011999999992E-2</v>
      </c>
      <c r="F42" s="67">
        <f>_xlfn.STDEV.S('supplementary table 3'!V18:Z18)/SQRT(5)</f>
        <v>9.8969285185568703E-3</v>
      </c>
      <c r="G42" s="97">
        <v>5</v>
      </c>
      <c r="H42" s="67"/>
      <c r="I42" s="101"/>
      <c r="J42" s="69"/>
    </row>
    <row r="43" spans="1:10" x14ac:dyDescent="0.25">
      <c r="A43" s="70" t="s">
        <v>15</v>
      </c>
      <c r="B43" s="103"/>
      <c r="C43" s="105"/>
      <c r="D43" s="106"/>
      <c r="E43" s="73">
        <f>'supplementary table 3'!AA19</f>
        <v>0.37442323600000005</v>
      </c>
      <c r="F43" s="73">
        <f>_xlfn.STDEV.S('supplementary table 3'!V19:Z19)/SQRT(5)</f>
        <v>0.13103486935213746</v>
      </c>
      <c r="G43" s="106">
        <v>5</v>
      </c>
      <c r="H43" s="73"/>
      <c r="I43" s="103"/>
      <c r="J43" s="72"/>
    </row>
    <row r="44" spans="1:10" x14ac:dyDescent="0.25">
      <c r="A44" s="44" t="s">
        <v>22</v>
      </c>
      <c r="B44" s="35"/>
      <c r="C44" s="32"/>
      <c r="D44" s="32"/>
      <c r="E44" s="32"/>
      <c r="F44" s="32"/>
      <c r="G44" s="32"/>
      <c r="H44" s="32"/>
      <c r="I44" s="47">
        <f>E37-E43</f>
        <v>0.24557676399999995</v>
      </c>
      <c r="J44" s="112">
        <f>_xlfn.T.TEST('supplementary table 3'!V13:Z13,'supplementary table 3'!V19:Z19,2,3)</f>
        <v>0.18988339951925429</v>
      </c>
    </row>
  </sheetData>
  <mergeCells count="7">
    <mergeCell ref="B34:D34"/>
    <mergeCell ref="E34:G34"/>
    <mergeCell ref="B8:J8"/>
    <mergeCell ref="B10:D10"/>
    <mergeCell ref="E10:G10"/>
    <mergeCell ref="B22:D22"/>
    <mergeCell ref="E22:G22"/>
  </mergeCells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F37 J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supplementary table 1</vt:lpstr>
      <vt:lpstr>supplementary table 2</vt:lpstr>
      <vt:lpstr>supplementary table 3</vt:lpstr>
      <vt:lpstr>supplementary table 4</vt:lpstr>
      <vt:lpstr>'supplementary table 1'!Print_Area</vt:lpstr>
      <vt:lpstr>'supplementary table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Lim</dc:creator>
  <cp:lastModifiedBy>Jillian Baker</cp:lastModifiedBy>
  <cp:lastPrinted>2022-01-13T10:25:18Z</cp:lastPrinted>
  <dcterms:created xsi:type="dcterms:W3CDTF">2015-06-05T18:17:20Z</dcterms:created>
  <dcterms:modified xsi:type="dcterms:W3CDTF">2022-09-21T11:01:24Z</dcterms:modified>
</cp:coreProperties>
</file>